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38" documentId="8_{8EAA0316-DD86-4969-BC43-DFD9091554EE}" xr6:coauthVersionLast="47" xr6:coauthVersionMax="47" xr10:uidLastSave="{0692D06A-F56D-4184-8826-282D281FC299}"/>
  <bookViews>
    <workbookView xWindow="-110" yWindow="-110" windowWidth="19420" windowHeight="10420" activeTab="1" xr2:uid="{06B515F7-E87C-2243-9948-31443E7670DF}"/>
  </bookViews>
  <sheets>
    <sheet name="Results N2 N1 &quot;Regular&quot; samples" sheetId="11" r:id="rId1"/>
    <sheet name="Results N2 N1 &quot;Regular&quot; sam (2)" sheetId="12" r:id="rId2"/>
    <sheet name="Regular N1 N2 ddPCR data" sheetId="3" r:id="rId3"/>
    <sheet name="Layout N1 N2" sheetId="5" r:id="rId4"/>
    <sheet name="Figures" sheetId="7" r:id="rId5"/>
  </sheets>
  <definedNames>
    <definedName name="_xlnm._FilterDatabase" localSheetId="2" hidden="1">'Regular N1 N2 ddPCR data'!$A$1:$BC$1</definedName>
    <definedName name="_xlnm._FilterDatabase" localSheetId="0" hidden="1">'Results N2 N1 "Regular" samples'!$B$2:$E$2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17" i="12" l="1"/>
  <c r="D16" i="12"/>
  <c r="D15" i="12"/>
  <c r="D14" i="12"/>
  <c r="D13" i="12"/>
  <c r="D12" i="12"/>
  <c r="D11" i="12"/>
  <c r="D10" i="12"/>
  <c r="D9" i="12"/>
  <c r="D8" i="12"/>
  <c r="D7" i="12"/>
  <c r="D6" i="12"/>
  <c r="D5" i="12"/>
  <c r="D4" i="12"/>
  <c r="D3" i="12"/>
  <c r="D2" i="12"/>
  <c r="D5" i="3"/>
  <c r="D7" i="3"/>
  <c r="D9" i="3"/>
  <c r="D11" i="3"/>
  <c r="D13" i="3"/>
  <c r="D15" i="3"/>
  <c r="D17" i="3"/>
  <c r="D31" i="3"/>
  <c r="D19" i="3"/>
  <c r="D21" i="3"/>
  <c r="D23" i="3"/>
  <c r="D25" i="3"/>
  <c r="D27" i="3"/>
  <c r="D29" i="3"/>
  <c r="D33" i="3"/>
  <c r="D2" i="3"/>
  <c r="D4" i="3"/>
  <c r="D6" i="3"/>
  <c r="D8" i="3"/>
  <c r="D10" i="3"/>
  <c r="D12" i="3"/>
  <c r="D14" i="3"/>
  <c r="D16" i="3"/>
  <c r="D30" i="3"/>
  <c r="D18" i="3"/>
  <c r="D20" i="3"/>
  <c r="D22" i="3"/>
  <c r="D24" i="3"/>
  <c r="D26" i="3"/>
  <c r="D28" i="3"/>
  <c r="D32" i="3"/>
  <c r="D3" i="3"/>
  <c r="F33" i="11" l="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D35" i="5" l="1"/>
  <c r="D34" i="5"/>
  <c r="D33" i="5"/>
  <c r="D32" i="5"/>
  <c r="D31" i="5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37" i="5" l="1"/>
  <c r="E37" i="5" s="1"/>
</calcChain>
</file>

<file path=xl/sharedStrings.xml><?xml version="1.0" encoding="utf-8"?>
<sst xmlns="http://schemas.openxmlformats.org/spreadsheetml/2006/main" count="668" uniqueCount="179">
  <si>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</si>
  <si>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</si>
  <si>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</si>
  <si>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</si>
  <si>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</si>
  <si>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</si>
  <si>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</si>
  <si>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</si>
  <si>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</si>
  <si>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</si>
  <si>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</si>
  <si>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</si>
  <si>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</si>
  <si>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</si>
  <si>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</si>
  <si>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</si>
  <si>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</si>
  <si>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</si>
  <si>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Well</t>
  </si>
  <si>
    <t>Sample</t>
  </si>
  <si>
    <t>Target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</si>
  <si>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</si>
  <si>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</si>
  <si>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</si>
  <si>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</si>
  <si>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</si>
  <si>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</si>
  <si>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</si>
  <si>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</si>
  <si>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</si>
  <si>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</si>
  <si>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</si>
  <si>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</si>
  <si>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</si>
  <si>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</si>
  <si>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</si>
  <si>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</si>
  <si>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</si>
  <si>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</si>
  <si>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</si>
  <si>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</si>
  <si>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</si>
  <si>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</si>
  <si>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</si>
  <si>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</si>
  <si>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</si>
  <si>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</si>
  <si>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</si>
  <si>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</si>
  <si>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</si>
  <si>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</si>
  <si>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</si>
  <si>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</si>
  <si>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</si>
  <si>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</si>
  <si>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</si>
  <si>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</si>
  <si>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</si>
  <si>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</si>
  <si>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</si>
  <si>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</si>
  <si>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</si>
  <si>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</si>
  <si>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</si>
  <si>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</si>
  <si>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</si>
  <si>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</si>
  <si>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</si>
  <si>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</si>
  <si>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</si>
  <si>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</si>
  <si>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</si>
  <si>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</si>
  <si>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</si>
  <si>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</si>
  <si>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</si>
  <si>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</si>
  <si>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</si>
  <si>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</si>
  <si>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</si>
  <si>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</si>
  <si>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</si>
  <si>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</si>
  <si>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</si>
  <si>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</si>
  <si>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</si>
  <si>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</si>
  <si>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</si>
  <si>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</si>
  <si>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</si>
  <si>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Positive Control</t>
  </si>
  <si>
    <t>N1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</si>
  <si>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</si>
  <si>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</si>
  <si>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</si>
  <si>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</si>
  <si>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</si>
  <si>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</si>
  <si>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</si>
  <si>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</si>
  <si>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</si>
  <si>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</si>
  <si>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</si>
  <si>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</si>
  <si>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</si>
  <si>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</si>
  <si>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</si>
  <si>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</si>
  <si>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</si>
  <si>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</si>
  <si>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</si>
  <si>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</si>
  <si>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</si>
  <si>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</si>
  <si>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</si>
  <si>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</si>
  <si>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</si>
  <si>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Regular samples</t>
  </si>
  <si>
    <t>Conc input (copies/µL)</t>
  </si>
  <si>
    <t>Conc(copies/µL)</t>
  </si>
  <si>
    <t>Status</t>
  </si>
  <si>
    <t>Experiment</t>
  </si>
  <si>
    <t>SampleType</t>
  </si>
  <si>
    <t>TargetType</t>
  </si>
  <si>
    <t>DyeName(s)</t>
  </si>
  <si>
    <t>Copies/20µLWell</t>
  </si>
  <si>
    <t>Conc(copies/µl of input sample)</t>
  </si>
  <si>
    <t>RG Conc. (ng/ul)</t>
  </si>
  <si>
    <t>11184</t>
  </si>
  <si>
    <t>11185</t>
  </si>
  <si>
    <t>11191</t>
  </si>
  <si>
    <t>11192</t>
  </si>
  <si>
    <t>11204</t>
  </si>
  <si>
    <t>11206</t>
  </si>
  <si>
    <t>11212</t>
  </si>
  <si>
    <t>11215</t>
  </si>
  <si>
    <t>11221</t>
  </si>
  <si>
    <t>11223</t>
  </si>
  <si>
    <t>11232</t>
  </si>
  <si>
    <t>11233</t>
  </si>
  <si>
    <t>11242</t>
  </si>
  <si>
    <t>11243</t>
  </si>
  <si>
    <t>A07</t>
  </si>
  <si>
    <t>Manual</t>
  </si>
  <si>
    <t>DQ</t>
  </si>
  <si>
    <t>Unknown</t>
  </si>
  <si>
    <t>One-Step RT-ddPCR Kit for Probes</t>
  </si>
  <si>
    <t>FAM</t>
  </si>
  <si>
    <t>B07</t>
  </si>
  <si>
    <t>C07</t>
  </si>
  <si>
    <t>D07</t>
  </si>
  <si>
    <t>E07</t>
  </si>
  <si>
    <t>F07</t>
  </si>
  <si>
    <t>G07</t>
  </si>
  <si>
    <t>H07</t>
  </si>
  <si>
    <t>A08</t>
  </si>
  <si>
    <t>B08</t>
  </si>
  <si>
    <t>C08</t>
  </si>
  <si>
    <t>D08</t>
  </si>
  <si>
    <t>E08</t>
  </si>
  <si>
    <t>F08</t>
  </si>
  <si>
    <t>G08</t>
  </si>
  <si>
    <t>H08</t>
  </si>
  <si>
    <t>A09</t>
  </si>
  <si>
    <t>B09</t>
  </si>
  <si>
    <t>C09</t>
  </si>
  <si>
    <t>D09</t>
  </si>
  <si>
    <t>E09</t>
  </si>
  <si>
    <t>F09</t>
  </si>
  <si>
    <t>G09</t>
  </si>
  <si>
    <t>H09</t>
  </si>
  <si>
    <t>A10</t>
  </si>
  <si>
    <t>B10</t>
  </si>
  <si>
    <t>C10</t>
  </si>
  <si>
    <t>D10</t>
  </si>
  <si>
    <t>E10</t>
  </si>
  <si>
    <t>F10</t>
  </si>
  <si>
    <t>G10</t>
  </si>
  <si>
    <t>H10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</si>
</sst>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sz val="11"/>
      <color theme="1"/>
      <name val="Calibri (Body)"/>
    </font>
    <font>
      <b/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4" fillId="0" borderId="0"/>
    <xf numFmtId="0" fontId="6" fillId="0" borderId="0"/>
  </cellStyleXfs>
  <cellXfs count="95">
    <xf numFmtId="0" fontId="0" fillId="0" borderId="0" xfId="0"/>
    <xf numFmtId="0" fontId="4" fillId="0" borderId="0" xfId="1"/>
    <xf numFmtId="0" fontId="6" fillId="0" borderId="0" xfId="2"/>
    <xf numFmtId="0" fontId="6" fillId="0" borderId="0" xfId="2" applyAlignment="1">
      <alignment horizontal="center" vertical="center"/>
    </xf>
    <xf numFmtId="2" fontId="6" fillId="0" borderId="0" xfId="2" applyNumberFormat="1" applyAlignment="1">
      <alignment horizontal="center" vertical="center"/>
    </xf>
    <xf numFmtId="0" fontId="1" fillId="0" borderId="2" xfId="1" applyFont="1" applyBorder="1"/>
    <xf numFmtId="0" fontId="1" fillId="0" borderId="14" xfId="1" applyFont="1" applyBorder="1"/>
    <xf numFmtId="0" fontId="1" fillId="0" borderId="20" xfId="1" applyFont="1" applyBorder="1"/>
    <xf numFmtId="0" fontId="1" fillId="0" borderId="9" xfId="1" applyFont="1" applyBorder="1"/>
    <xf numFmtId="0" fontId="3" fillId="3" borderId="3" xfId="1" applyFont="1" applyFill="1" applyBorder="1" applyAlignment="1">
      <alignment horizontal="center" vertical="center"/>
    </xf>
    <xf numFmtId="0" fontId="4" fillId="4" borderId="3" xfId="1" applyFill="1" applyBorder="1" applyAlignment="1">
      <alignment horizontal="center" vertical="center"/>
    </xf>
    <xf numFmtId="0" fontId="3" fillId="4" borderId="3" xfId="1" applyFont="1" applyFill="1" applyBorder="1" applyAlignment="1">
      <alignment horizontal="center" vertical="center"/>
    </xf>
    <xf numFmtId="0" fontId="4" fillId="0" borderId="3" xfId="1" applyBorder="1"/>
    <xf numFmtId="0" fontId="4" fillId="0" borderId="4" xfId="1" applyBorder="1"/>
    <xf numFmtId="0" fontId="3" fillId="3" borderId="5" xfId="1" applyFont="1" applyFill="1" applyBorder="1" applyAlignment="1">
      <alignment horizontal="center" vertical="center"/>
    </xf>
    <xf numFmtId="49" fontId="3" fillId="3" borderId="1" xfId="1" applyNumberFormat="1" applyFont="1" applyFill="1" applyBorder="1" applyAlignment="1">
      <alignment horizontal="center" vertical="center"/>
    </xf>
    <xf numFmtId="0" fontId="4" fillId="4" borderId="1" xfId="1" applyFill="1" applyBorder="1" applyAlignment="1">
      <alignment horizontal="center" vertical="center"/>
    </xf>
    <xf numFmtId="0" fontId="4" fillId="0" borderId="1" xfId="1" applyBorder="1"/>
    <xf numFmtId="0" fontId="3" fillId="3" borderId="1" xfId="1" applyFont="1" applyFill="1" applyBorder="1" applyAlignment="1">
      <alignment horizontal="center" vertical="center"/>
    </xf>
    <xf numFmtId="0" fontId="4" fillId="0" borderId="6" xfId="1" applyBorder="1"/>
    <xf numFmtId="0" fontId="1" fillId="0" borderId="10" xfId="1" applyFont="1" applyBorder="1"/>
    <xf numFmtId="0" fontId="3" fillId="3" borderId="7" xfId="1" applyFont="1" applyFill="1" applyBorder="1" applyAlignment="1">
      <alignment horizontal="center" vertical="center"/>
    </xf>
    <xf numFmtId="0" fontId="3" fillId="3" borderId="15" xfId="1" applyFont="1" applyFill="1" applyBorder="1" applyAlignment="1">
      <alignment horizontal="center" vertical="center"/>
    </xf>
    <xf numFmtId="0" fontId="4" fillId="4" borderId="15" xfId="1" applyFill="1" applyBorder="1" applyAlignment="1">
      <alignment horizontal="center" vertical="center"/>
    </xf>
    <xf numFmtId="0" fontId="3" fillId="4" borderId="15" xfId="1" applyFont="1" applyFill="1" applyBorder="1" applyAlignment="1">
      <alignment horizontal="center" vertical="center"/>
    </xf>
    <xf numFmtId="0" fontId="4" fillId="0" borderId="15" xfId="1" applyBorder="1"/>
    <xf numFmtId="0" fontId="4" fillId="0" borderId="8" xfId="1" applyBorder="1"/>
    <xf numFmtId="0" fontId="4" fillId="0" borderId="0" xfId="1" applyAlignment="1">
      <alignment horizontal="center" vertical="center"/>
    </xf>
    <xf numFmtId="0" fontId="1" fillId="0" borderId="0" xfId="1" applyFont="1"/>
    <xf numFmtId="0" fontId="1" fillId="0" borderId="14" xfId="1" applyFont="1" applyBorder="1" applyAlignment="1">
      <alignment horizontal="center" vertical="center"/>
    </xf>
    <xf numFmtId="0" fontId="2" fillId="3" borderId="2" xfId="1" applyFont="1" applyFill="1" applyBorder="1" applyAlignment="1">
      <alignment horizontal="center" vertical="center"/>
    </xf>
    <xf numFmtId="0" fontId="2" fillId="3" borderId="3" xfId="1" applyFont="1" applyFill="1" applyBorder="1" applyAlignment="1">
      <alignment horizontal="center" vertical="center"/>
    </xf>
    <xf numFmtId="0" fontId="2" fillId="3" borderId="17" xfId="1" applyFont="1" applyFill="1" applyBorder="1" applyAlignment="1">
      <alignment horizontal="center" vertical="center"/>
    </xf>
    <xf numFmtId="0" fontId="4" fillId="4" borderId="2" xfId="1" applyFill="1" applyBorder="1" applyAlignment="1">
      <alignment horizontal="center" vertical="center"/>
    </xf>
    <xf numFmtId="0" fontId="4" fillId="4" borderId="4" xfId="1" applyFill="1" applyBorder="1" applyAlignment="1">
      <alignment horizontal="center" vertical="center"/>
    </xf>
    <xf numFmtId="0" fontId="3" fillId="3" borderId="18" xfId="1" applyFont="1" applyFill="1" applyBorder="1" applyAlignment="1">
      <alignment horizontal="center" vertical="center"/>
    </xf>
    <xf numFmtId="0" fontId="4" fillId="4" borderId="5" xfId="1" applyFill="1" applyBorder="1" applyAlignment="1">
      <alignment horizontal="center" vertical="center"/>
    </xf>
    <xf numFmtId="0" fontId="3" fillId="4" borderId="1" xfId="1" applyFont="1" applyFill="1" applyBorder="1" applyAlignment="1">
      <alignment horizontal="center" vertical="center"/>
    </xf>
    <xf numFmtId="0" fontId="3" fillId="4" borderId="6" xfId="1" applyFont="1" applyFill="1" applyBorder="1" applyAlignment="1">
      <alignment horizontal="center" vertical="center"/>
    </xf>
    <xf numFmtId="0" fontId="3" fillId="4" borderId="5" xfId="1" applyFont="1" applyFill="1" applyBorder="1" applyAlignment="1">
      <alignment horizontal="center" vertical="center"/>
    </xf>
    <xf numFmtId="0" fontId="4" fillId="4" borderId="6" xfId="1" applyFill="1" applyBorder="1" applyAlignment="1">
      <alignment horizontal="center" vertical="center"/>
    </xf>
    <xf numFmtId="0" fontId="3" fillId="3" borderId="19" xfId="1" applyFont="1" applyFill="1" applyBorder="1" applyAlignment="1">
      <alignment horizontal="center" vertical="center"/>
    </xf>
    <xf numFmtId="0" fontId="4" fillId="4" borderId="7" xfId="1" applyFill="1" applyBorder="1" applyAlignment="1">
      <alignment horizontal="center" vertical="center"/>
    </xf>
    <xf numFmtId="0" fontId="3" fillId="4" borderId="8" xfId="1" applyFont="1" applyFill="1" applyBorder="1" applyAlignment="1">
      <alignment horizontal="center" vertical="center"/>
    </xf>
    <xf numFmtId="0" fontId="3" fillId="4" borderId="7" xfId="1" applyFont="1" applyFill="1" applyBorder="1" applyAlignment="1">
      <alignment horizontal="center" vertical="center"/>
    </xf>
    <xf numFmtId="0" fontId="4" fillId="0" borderId="13" xfId="1" applyBorder="1"/>
    <xf numFmtId="0" fontId="2" fillId="0" borderId="14" xfId="1" applyFont="1" applyBorder="1"/>
    <xf numFmtId="0" fontId="2" fillId="0" borderId="3" xfId="1" applyFont="1" applyBorder="1"/>
    <xf numFmtId="0" fontId="2" fillId="0" borderId="4" xfId="1" applyFont="1" applyBorder="1"/>
    <xf numFmtId="0" fontId="2" fillId="0" borderId="0" xfId="1" applyFont="1"/>
    <xf numFmtId="0" fontId="1" fillId="0" borderId="4" xfId="1" applyFont="1" applyBorder="1"/>
    <xf numFmtId="0" fontId="3" fillId="0" borderId="11" xfId="1" applyFont="1" applyBorder="1"/>
    <xf numFmtId="0" fontId="3" fillId="2" borderId="6" xfId="1" applyFont="1" applyFill="1" applyBorder="1"/>
    <xf numFmtId="0" fontId="3" fillId="0" borderId="0" xfId="1" applyFont="1"/>
    <xf numFmtId="0" fontId="1" fillId="0" borderId="5" xfId="1" applyFont="1" applyBorder="1"/>
    <xf numFmtId="0" fontId="1" fillId="0" borderId="6" xfId="1" applyFont="1" applyBorder="1"/>
    <xf numFmtId="0" fontId="3" fillId="2" borderId="11" xfId="1" applyFont="1" applyFill="1" applyBorder="1"/>
    <xf numFmtId="0" fontId="1" fillId="0" borderId="7" xfId="1" applyFont="1" applyBorder="1"/>
    <xf numFmtId="0" fontId="1" fillId="0" borderId="8" xfId="1" applyFont="1" applyBorder="1"/>
    <xf numFmtId="0" fontId="3" fillId="0" borderId="12" xfId="1" applyFont="1" applyBorder="1"/>
    <xf numFmtId="0" fontId="3" fillId="0" borderId="8" xfId="1" applyFont="1" applyBorder="1"/>
    <xf numFmtId="0" fontId="2" fillId="3" borderId="16" xfId="1" applyFont="1" applyFill="1" applyBorder="1" applyAlignment="1">
      <alignment horizontal="center" vertical="center"/>
    </xf>
    <xf numFmtId="0" fontId="4" fillId="4" borderId="16" xfId="1" applyFill="1" applyBorder="1" applyAlignment="1">
      <alignment horizontal="center" vertical="center"/>
    </xf>
    <xf numFmtId="0" fontId="4" fillId="0" borderId="16" xfId="1" applyBorder="1"/>
    <xf numFmtId="0" fontId="5" fillId="0" borderId="0" xfId="1" applyFont="1"/>
    <xf numFmtId="0" fontId="4" fillId="0" borderId="0" xfId="1" applyAlignment="1">
      <alignment horizontal="left"/>
    </xf>
    <xf numFmtId="0" fontId="9" fillId="5" borderId="21" xfId="2" applyFont="1" applyFill="1" applyBorder="1" applyAlignment="1">
      <alignment horizontal="center" vertical="center"/>
    </xf>
    <xf numFmtId="2" fontId="9" fillId="5" borderId="21" xfId="2" applyNumberFormat="1" applyFont="1" applyFill="1" applyBorder="1" applyAlignment="1">
      <alignment horizontal="center" vertical="center"/>
    </xf>
    <xf numFmtId="0" fontId="9" fillId="5" borderId="1" xfId="2" applyFont="1" applyFill="1" applyBorder="1" applyAlignment="1">
      <alignment horizontal="center"/>
    </xf>
    <xf numFmtId="0" fontId="6" fillId="4" borderId="21" xfId="2" applyFill="1" applyBorder="1" applyAlignment="1">
      <alignment horizontal="center" vertical="center"/>
    </xf>
    <xf numFmtId="2" fontId="6" fillId="4" borderId="21" xfId="2" applyNumberFormat="1" applyFill="1" applyBorder="1" applyAlignment="1">
      <alignment horizontal="center" vertical="center"/>
    </xf>
    <xf numFmtId="0" fontId="6" fillId="3" borderId="21" xfId="2" applyFill="1" applyBorder="1" applyAlignment="1">
      <alignment horizontal="center" vertical="center"/>
    </xf>
    <xf numFmtId="2" fontId="8" fillId="3" borderId="21" xfId="2" applyNumberFormat="1" applyFont="1" applyFill="1" applyBorder="1" applyAlignment="1">
      <alignment horizontal="center" vertical="center"/>
    </xf>
    <xf numFmtId="2" fontId="6" fillId="3" borderId="21" xfId="2" applyNumberFormat="1" applyFill="1" applyBorder="1" applyAlignment="1">
      <alignment horizontal="center" vertical="center"/>
    </xf>
    <xf numFmtId="0" fontId="2" fillId="0" borderId="16" xfId="1" applyFont="1" applyFill="1" applyBorder="1" applyAlignment="1">
      <alignment horizontal="center" vertical="center"/>
    </xf>
    <xf numFmtId="0" fontId="4" fillId="0" borderId="16" xfId="1" applyFill="1" applyBorder="1" applyAlignment="1">
      <alignment horizontal="center" vertical="center"/>
    </xf>
    <xf numFmtId="0" fontId="3" fillId="0" borderId="2" xfId="1" applyFont="1" applyFill="1" applyBorder="1" applyAlignment="1">
      <alignment horizontal="center" vertical="center"/>
    </xf>
    <xf numFmtId="0" fontId="3" fillId="0" borderId="3" xfId="1" applyFont="1" applyFill="1" applyBorder="1" applyAlignment="1">
      <alignment horizontal="center" vertical="center"/>
    </xf>
    <xf numFmtId="0" fontId="4" fillId="0" borderId="3" xfId="1" applyFill="1" applyBorder="1" applyAlignment="1">
      <alignment horizontal="center" vertical="center"/>
    </xf>
    <xf numFmtId="0" fontId="3" fillId="0" borderId="5" xfId="1" applyFont="1" applyFill="1" applyBorder="1" applyAlignment="1">
      <alignment horizontal="center" vertical="center"/>
    </xf>
    <xf numFmtId="49" fontId="3" fillId="0" borderId="1" xfId="1" applyNumberFormat="1" applyFont="1" applyFill="1" applyBorder="1" applyAlignment="1">
      <alignment horizontal="center" vertical="center"/>
    </xf>
    <xf numFmtId="0" fontId="4" fillId="0" borderId="1" xfId="1" applyFill="1" applyBorder="1" applyAlignment="1">
      <alignment horizontal="center" vertical="center"/>
    </xf>
    <xf numFmtId="0" fontId="3" fillId="0" borderId="7" xfId="1" applyFont="1" applyFill="1" applyBorder="1" applyAlignment="1">
      <alignment horizontal="center" vertical="center"/>
    </xf>
    <xf numFmtId="0" fontId="3" fillId="0" borderId="15" xfId="1" applyFont="1" applyFill="1" applyBorder="1" applyAlignment="1">
      <alignment horizontal="center" vertical="center"/>
    </xf>
    <xf numFmtId="0" fontId="4" fillId="0" borderId="15" xfId="1" applyFill="1" applyBorder="1" applyAlignment="1">
      <alignment horizontal="center" vertical="center"/>
    </xf>
    <xf numFmtId="2" fontId="6" fillId="6" borderId="23" xfId="2" applyNumberFormat="1" applyFill="1" applyBorder="1" applyAlignment="1">
      <alignment horizontal="center" vertical="center"/>
    </xf>
    <xf numFmtId="2" fontId="6" fillId="6" borderId="23" xfId="2" applyNumberFormat="1" applyFill="1" applyBorder="1" applyAlignment="1">
      <alignment horizontal="center" vertical="center" shrinkToFit="1"/>
    </xf>
    <xf numFmtId="2" fontId="6" fillId="6" borderId="23" xfId="2" applyNumberFormat="1" applyFill="1" applyBorder="1" applyAlignment="1">
      <alignment horizontal="center" vertical="center" shrinkToFit="1"/>
    </xf>
    <xf numFmtId="2" fontId="6" fillId="6" borderId="24" xfId="2" applyNumberFormat="1" applyFill="1" applyBorder="1" applyAlignment="1">
      <alignment horizontal="center" vertical="center" shrinkToFit="1"/>
    </xf>
    <xf numFmtId="2" fontId="6" fillId="6" borderId="23" xfId="2" applyNumberFormat="1" applyFill="1" applyBorder="1" applyAlignment="1">
      <alignment horizontal="center" vertical="center"/>
    </xf>
    <xf numFmtId="2" fontId="6" fillId="6" borderId="24" xfId="2" applyNumberFormat="1" applyFill="1" applyBorder="1" applyAlignment="1">
      <alignment horizontal="center" vertical="center"/>
    </xf>
    <xf numFmtId="0" fontId="7" fillId="0" borderId="0" xfId="1" applyFont="1" applyAlignment="1">
      <alignment horizontal="center" wrapText="1"/>
    </xf>
    <xf numFmtId="0" fontId="7" fillId="0" borderId="0" xfId="1" applyFont="1" applyAlignment="1">
      <alignment horizontal="center"/>
    </xf>
    <xf numFmtId="0" fontId="4" fillId="0" borderId="22" xfId="1" applyBorder="1" applyAlignment="1">
      <alignment horizontal="center"/>
    </xf>
    <xf numFmtId="0" fontId="2" fillId="0" borderId="0" xfId="1" applyFont="1" applyAlignment="1">
      <alignment horizont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14</xdr:col>
      <xdr:colOff>203200</xdr:colOff>
      <xdr:row>38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C7A7B7-7286-8044-9AEC-42EAF960A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10934700" cy="7531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11</xdr:col>
      <xdr:colOff>774700</xdr:colOff>
      <xdr:row>54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1C57FF-1EF3-5848-8087-F8E056D64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924800"/>
          <a:ext cx="9029700" cy="307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topLeftCell="A7" zoomScale="76" zoomScaleNormal="76" workbookViewId="0">
      <selection activeCell="E26" sqref="E26"/>
    </sheetView>
  </sheetViews>
  <sheetFormatPr defaultColWidth="10.83203125" defaultRowHeight="14.5"/>
  <cols>
    <col min="1" max="1" width="10.83203125" style="2"/>
    <col min="2" max="2" width="10.83203125" style="3"/>
    <col min="3" max="3" width="13.33203125" style="3" bestFit="1" customWidth="1"/>
    <col min="4" max="4" width="10.83203125" style="3"/>
    <col min="5" max="5" width="30.83203125" style="4" bestFit="1" customWidth="1"/>
    <col min="6" max="6" width="13.5" style="2" hidden="1" customWidth="1"/>
    <col min="7" max="16384" width="10.83203125" style="2"/>
  </cols>
  <sheetData>
    <row r="2" spans="2:6">
      <c r="B2" s="66" t="s">
        <v>18</v>
      </c>
      <c r="C2" s="66" t="s">
        <v>19</v>
      </c>
      <c r="D2" s="66" t="s">
        <v>20</v>
      </c>
      <c r="E2" s="67" t="s">
        <v>126</v>
      </c>
      <c r="F2" s="68" t="s">
        <v>127</v>
      </c>
    </row>
    <row r="3" spans="2:6">
      <c r="B3" s="69" t="s">
        <v>163</v>
      </c>
      <c r="C3" s="69" t="s">
        <v>128</v>
      </c>
      <c r="D3" s="69" t="s">
        <v>91</v>
      </c>
      <c r="E3" s="70">
        <v>133.16118164062499</v>
      </c>
      <c r="F3" s="89" t="e">
        <f>#REF!</f>
        <v>#REF!</v>
      </c>
    </row>
    <row r="4" spans="2:6">
      <c r="B4" s="71" t="s">
        <v>142</v>
      </c>
      <c r="C4" s="71" t="s">
        <v>128</v>
      </c>
      <c r="D4" s="71" t="s">
        <v>76</v>
      </c>
      <c r="E4" s="72">
        <v>184.65874023437499</v>
      </c>
      <c r="F4" s="90"/>
    </row>
    <row r="5" spans="2:6">
      <c r="B5" s="69" t="s">
        <v>164</v>
      </c>
      <c r="C5" s="69" t="s">
        <v>129</v>
      </c>
      <c r="D5" s="69" t="s">
        <v>91</v>
      </c>
      <c r="E5" s="70">
        <v>134.50693359375001</v>
      </c>
      <c r="F5" s="89" t="e">
        <f>#REF!</f>
        <v>#REF!</v>
      </c>
    </row>
    <row r="6" spans="2:6">
      <c r="B6" s="71" t="s">
        <v>148</v>
      </c>
      <c r="C6" s="71" t="s">
        <v>129</v>
      </c>
      <c r="D6" s="71" t="s">
        <v>76</v>
      </c>
      <c r="E6" s="73">
        <v>174.01475830078121</v>
      </c>
      <c r="F6" s="90"/>
    </row>
    <row r="7" spans="2:6">
      <c r="B7" s="69" t="s">
        <v>165</v>
      </c>
      <c r="C7" s="69" t="s">
        <v>130</v>
      </c>
      <c r="D7" s="69" t="s">
        <v>91</v>
      </c>
      <c r="E7" s="70">
        <v>124.11171874999999</v>
      </c>
      <c r="F7" s="89" t="e">
        <f>#REF!</f>
        <v>#REF!</v>
      </c>
    </row>
    <row r="8" spans="2:6">
      <c r="B8" s="71" t="s">
        <v>149</v>
      </c>
      <c r="C8" s="71" t="s">
        <v>130</v>
      </c>
      <c r="D8" s="71" t="s">
        <v>76</v>
      </c>
      <c r="E8" s="73">
        <v>161.6157958984376</v>
      </c>
      <c r="F8" s="90"/>
    </row>
    <row r="9" spans="2:6">
      <c r="B9" s="69" t="s">
        <v>166</v>
      </c>
      <c r="C9" s="69" t="s">
        <v>131</v>
      </c>
      <c r="D9" s="69" t="s">
        <v>91</v>
      </c>
      <c r="E9" s="70">
        <v>109.26622314453121</v>
      </c>
      <c r="F9" s="89" t="e">
        <f>#REF!</f>
        <v>#REF!</v>
      </c>
    </row>
    <row r="10" spans="2:6">
      <c r="B10" s="71" t="s">
        <v>150</v>
      </c>
      <c r="C10" s="71" t="s">
        <v>131</v>
      </c>
      <c r="D10" s="71" t="s">
        <v>76</v>
      </c>
      <c r="E10" s="73">
        <v>191.1520263671876</v>
      </c>
      <c r="F10" s="90"/>
    </row>
    <row r="11" spans="2:6">
      <c r="B11" s="69" t="s">
        <v>167</v>
      </c>
      <c r="C11" s="69" t="s">
        <v>132</v>
      </c>
      <c r="D11" s="69" t="s">
        <v>91</v>
      </c>
      <c r="E11" s="70">
        <v>250.90969238281201</v>
      </c>
      <c r="F11" s="89" t="e">
        <f>#REF!</f>
        <v>#REF!</v>
      </c>
    </row>
    <row r="12" spans="2:6">
      <c r="B12" s="71" t="s">
        <v>151</v>
      </c>
      <c r="C12" s="71" t="s">
        <v>132</v>
      </c>
      <c r="D12" s="71" t="s">
        <v>76</v>
      </c>
      <c r="E12" s="73">
        <v>293.51735839843798</v>
      </c>
      <c r="F12" s="90"/>
    </row>
    <row r="13" spans="2:6">
      <c r="B13" s="69" t="s">
        <v>168</v>
      </c>
      <c r="C13" s="69" t="s">
        <v>133</v>
      </c>
      <c r="D13" s="69" t="s">
        <v>91</v>
      </c>
      <c r="E13" s="70">
        <v>248.660815429688</v>
      </c>
      <c r="F13" s="89" t="e">
        <f>#REF!</f>
        <v>#REF!</v>
      </c>
    </row>
    <row r="14" spans="2:6">
      <c r="B14" s="71" t="s">
        <v>152</v>
      </c>
      <c r="C14" s="71" t="s">
        <v>133</v>
      </c>
      <c r="D14" s="71" t="s">
        <v>76</v>
      </c>
      <c r="E14" s="73">
        <v>305.60029296875001</v>
      </c>
      <c r="F14" s="90"/>
    </row>
    <row r="15" spans="2:6">
      <c r="B15" s="69" t="s">
        <v>169</v>
      </c>
      <c r="C15" s="69" t="s">
        <v>134</v>
      </c>
      <c r="D15" s="69" t="s">
        <v>91</v>
      </c>
      <c r="E15" s="70">
        <v>108.16865234375</v>
      </c>
      <c r="F15" s="87" t="e">
        <f>#REF!</f>
        <v>#REF!</v>
      </c>
    </row>
    <row r="16" spans="2:6">
      <c r="B16" s="71" t="s">
        <v>153</v>
      </c>
      <c r="C16" s="71" t="s">
        <v>134</v>
      </c>
      <c r="D16" s="71" t="s">
        <v>76</v>
      </c>
      <c r="E16" s="73">
        <v>161.21645507812499</v>
      </c>
      <c r="F16" s="88"/>
    </row>
    <row r="17" spans="2:6">
      <c r="B17" s="69" t="s">
        <v>170</v>
      </c>
      <c r="C17" s="69" t="s">
        <v>135</v>
      </c>
      <c r="D17" s="69" t="s">
        <v>91</v>
      </c>
      <c r="E17" s="70">
        <v>105.20988769531259</v>
      </c>
      <c r="F17" s="87" t="e">
        <f>#REF!</f>
        <v>#REF!</v>
      </c>
    </row>
    <row r="18" spans="2:6">
      <c r="B18" s="71" t="s">
        <v>154</v>
      </c>
      <c r="C18" s="71" t="s">
        <v>135</v>
      </c>
      <c r="D18" s="71" t="s">
        <v>76</v>
      </c>
      <c r="E18" s="73">
        <v>130.603759765625</v>
      </c>
      <c r="F18" s="88"/>
    </row>
    <row r="19" spans="2:6">
      <c r="B19" s="69" t="s">
        <v>172</v>
      </c>
      <c r="C19" s="69" t="s">
        <v>136</v>
      </c>
      <c r="D19" s="69" t="s">
        <v>91</v>
      </c>
      <c r="E19" s="70">
        <v>65.798193359375006</v>
      </c>
      <c r="F19" s="87" t="e">
        <f>#REF!</f>
        <v>#REF!</v>
      </c>
    </row>
    <row r="20" spans="2:6">
      <c r="B20" s="71" t="s">
        <v>156</v>
      </c>
      <c r="C20" s="71" t="s">
        <v>136</v>
      </c>
      <c r="D20" s="71" t="s">
        <v>76</v>
      </c>
      <c r="E20" s="73">
        <v>97.005822753906202</v>
      </c>
      <c r="F20" s="88"/>
    </row>
    <row r="21" spans="2:6">
      <c r="B21" s="69" t="s">
        <v>173</v>
      </c>
      <c r="C21" s="69" t="s">
        <v>137</v>
      </c>
      <c r="D21" s="69" t="s">
        <v>91</v>
      </c>
      <c r="E21" s="70">
        <v>69.211340332031199</v>
      </c>
      <c r="F21" s="87" t="e">
        <f>#REF!</f>
        <v>#REF!</v>
      </c>
    </row>
    <row r="22" spans="2:6">
      <c r="B22" s="71" t="s">
        <v>157</v>
      </c>
      <c r="C22" s="71" t="s">
        <v>137</v>
      </c>
      <c r="D22" s="71" t="s">
        <v>76</v>
      </c>
      <c r="E22" s="73">
        <v>96.661376953125</v>
      </c>
      <c r="F22" s="88"/>
    </row>
    <row r="23" spans="2:6">
      <c r="B23" s="69" t="s">
        <v>174</v>
      </c>
      <c r="C23" s="69" t="s">
        <v>138</v>
      </c>
      <c r="D23" s="69" t="s">
        <v>91</v>
      </c>
      <c r="E23" s="70">
        <v>84.354315185546795</v>
      </c>
      <c r="F23" s="87" t="e">
        <f>#REF!</f>
        <v>#REF!</v>
      </c>
    </row>
    <row r="24" spans="2:6">
      <c r="B24" s="71" t="s">
        <v>158</v>
      </c>
      <c r="C24" s="71" t="s">
        <v>138</v>
      </c>
      <c r="D24" s="71" t="s">
        <v>76</v>
      </c>
      <c r="E24" s="73">
        <v>115.45876464843759</v>
      </c>
      <c r="F24" s="88"/>
    </row>
    <row r="25" spans="2:6">
      <c r="B25" s="69" t="s">
        <v>175</v>
      </c>
      <c r="C25" s="69" t="s">
        <v>139</v>
      </c>
      <c r="D25" s="69" t="s">
        <v>91</v>
      </c>
      <c r="E25" s="70">
        <v>77.309661865234403</v>
      </c>
      <c r="F25" s="87" t="e">
        <f>#REF!</f>
        <v>#REF!</v>
      </c>
    </row>
    <row r="26" spans="2:6">
      <c r="B26" s="71" t="s">
        <v>159</v>
      </c>
      <c r="C26" s="71" t="s">
        <v>139</v>
      </c>
      <c r="D26" s="71" t="s">
        <v>76</v>
      </c>
      <c r="E26" s="73">
        <v>4000000</v>
      </c>
      <c r="F26" s="88"/>
    </row>
    <row r="27" spans="2:6">
      <c r="B27" s="69" t="s">
        <v>176</v>
      </c>
      <c r="C27" s="69" t="s">
        <v>140</v>
      </c>
      <c r="D27" s="69" t="s">
        <v>91</v>
      </c>
      <c r="E27" s="70">
        <v>112.8706176757812</v>
      </c>
      <c r="F27" s="87" t="e">
        <f>#REF!</f>
        <v>#REF!</v>
      </c>
    </row>
    <row r="28" spans="2:6">
      <c r="B28" s="71" t="s">
        <v>160</v>
      </c>
      <c r="C28" s="71" t="s">
        <v>140</v>
      </c>
      <c r="D28" s="71" t="s">
        <v>76</v>
      </c>
      <c r="E28" s="73">
        <v>158.99245605468758</v>
      </c>
      <c r="F28" s="88"/>
    </row>
    <row r="29" spans="2:6">
      <c r="B29" s="69" t="s">
        <v>177</v>
      </c>
      <c r="C29" s="69" t="s">
        <v>141</v>
      </c>
      <c r="D29" s="69" t="s">
        <v>91</v>
      </c>
      <c r="E29" s="70">
        <v>100.9907348632812</v>
      </c>
      <c r="F29" s="87" t="e">
        <f>#REF!</f>
        <v>#REF!</v>
      </c>
    </row>
    <row r="30" spans="2:6">
      <c r="B30" s="71" t="s">
        <v>161</v>
      </c>
      <c r="C30" s="71" t="s">
        <v>141</v>
      </c>
      <c r="D30" s="71" t="s">
        <v>76</v>
      </c>
      <c r="E30" s="73">
        <v>139.045654296875</v>
      </c>
      <c r="F30" s="88"/>
    </row>
    <row r="31" spans="2:6">
      <c r="B31" s="69" t="s">
        <v>171</v>
      </c>
      <c r="C31" s="69" t="s">
        <v>7</v>
      </c>
      <c r="D31" s="69" t="s">
        <v>91</v>
      </c>
      <c r="E31" s="70">
        <v>0</v>
      </c>
      <c r="F31" s="89" t="e">
        <f>#REF!</f>
        <v>#REF!</v>
      </c>
    </row>
    <row r="32" spans="2:6">
      <c r="B32" s="71" t="s">
        <v>155</v>
      </c>
      <c r="C32" s="71" t="s">
        <v>7</v>
      </c>
      <c r="D32" s="71" t="s">
        <v>76</v>
      </c>
      <c r="E32" s="73">
        <v>0.46960206031799395</v>
      </c>
      <c r="F32" s="90"/>
    </row>
    <row r="33" spans="2:6">
      <c r="B33" s="69" t="s">
        <v>178</v>
      </c>
      <c r="C33" s="69" t="s">
        <v>90</v>
      </c>
      <c r="D33" s="69" t="s">
        <v>91</v>
      </c>
      <c r="E33" s="70">
        <v>33.842098999023399</v>
      </c>
      <c r="F33" s="89" t="e">
        <f>#REF!</f>
        <v>#REF!</v>
      </c>
    </row>
    <row r="34" spans="2:6">
      <c r="B34" s="71" t="s">
        <v>162</v>
      </c>
      <c r="C34" s="71" t="s">
        <v>90</v>
      </c>
      <c r="D34" s="71" t="s">
        <v>76</v>
      </c>
      <c r="E34" s="73">
        <v>41.683081054687605</v>
      </c>
      <c r="F34" s="90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13:F14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CFFF5-8B41-4E97-9CF3-ABA45D05D560}">
  <dimension ref="B1:E17"/>
  <sheetViews>
    <sheetView showGridLines="0" tabSelected="1" zoomScale="76" zoomScaleNormal="76" workbookViewId="0">
      <selection activeCell="B1" sqref="B1:E17"/>
    </sheetView>
  </sheetViews>
  <sheetFormatPr defaultColWidth="10.83203125" defaultRowHeight="14.5"/>
  <cols>
    <col min="1" max="1" width="10.83203125" style="2"/>
    <col min="2" max="2" width="13.33203125" style="3" bestFit="1" customWidth="1"/>
    <col min="3" max="3" width="30.83203125" style="4" bestFit="1" customWidth="1"/>
    <col min="4" max="4" width="13.5" style="2" hidden="1" customWidth="1"/>
    <col min="5" max="16384" width="10.83203125" style="2"/>
  </cols>
  <sheetData>
    <row r="1" spans="2:5">
      <c r="C1" s="69" t="s">
        <v>91</v>
      </c>
      <c r="E1" s="71" t="s">
        <v>76</v>
      </c>
    </row>
    <row r="2" spans="2:5">
      <c r="B2" s="69" t="s">
        <v>128</v>
      </c>
      <c r="C2" s="70">
        <v>133.16118164062499</v>
      </c>
      <c r="D2" s="85" t="e">
        <f>#REF!</f>
        <v>#REF!</v>
      </c>
      <c r="E2" s="72">
        <v>184.65874023437499</v>
      </c>
    </row>
    <row r="3" spans="2:5">
      <c r="B3" s="69" t="s">
        <v>129</v>
      </c>
      <c r="C3" s="70">
        <v>134.50693359375001</v>
      </c>
      <c r="D3" s="85" t="e">
        <f>#REF!</f>
        <v>#REF!</v>
      </c>
      <c r="E3" s="73">
        <v>174.01475830078121</v>
      </c>
    </row>
    <row r="4" spans="2:5">
      <c r="B4" s="69" t="s">
        <v>130</v>
      </c>
      <c r="C4" s="70">
        <v>124.11171874999999</v>
      </c>
      <c r="D4" s="85" t="e">
        <f>#REF!</f>
        <v>#REF!</v>
      </c>
      <c r="E4" s="73">
        <v>161.6157958984376</v>
      </c>
    </row>
    <row r="5" spans="2:5">
      <c r="B5" s="69" t="s">
        <v>131</v>
      </c>
      <c r="C5" s="70">
        <v>109.26622314453121</v>
      </c>
      <c r="D5" s="85" t="e">
        <f>#REF!</f>
        <v>#REF!</v>
      </c>
      <c r="E5" s="73">
        <v>191.1520263671876</v>
      </c>
    </row>
    <row r="6" spans="2:5">
      <c r="B6" s="69" t="s">
        <v>132</v>
      </c>
      <c r="C6" s="70">
        <v>250.90969238281201</v>
      </c>
      <c r="D6" s="85" t="e">
        <f>#REF!</f>
        <v>#REF!</v>
      </c>
      <c r="E6" s="73">
        <v>293.51735839843798</v>
      </c>
    </row>
    <row r="7" spans="2:5">
      <c r="B7" s="69" t="s">
        <v>133</v>
      </c>
      <c r="C7" s="70">
        <v>248.660815429688</v>
      </c>
      <c r="D7" s="85" t="e">
        <f>#REF!</f>
        <v>#REF!</v>
      </c>
      <c r="E7" s="73">
        <v>305.60029296875001</v>
      </c>
    </row>
    <row r="8" spans="2:5">
      <c r="B8" s="69" t="s">
        <v>134</v>
      </c>
      <c r="C8" s="70">
        <v>108.16865234375</v>
      </c>
      <c r="D8" s="86" t="e">
        <f>#REF!</f>
        <v>#REF!</v>
      </c>
      <c r="E8" s="73">
        <v>161.21645507812499</v>
      </c>
    </row>
    <row r="9" spans="2:5">
      <c r="B9" s="69" t="s">
        <v>135</v>
      </c>
      <c r="C9" s="70">
        <v>105.20988769531259</v>
      </c>
      <c r="D9" s="86" t="e">
        <f>#REF!</f>
        <v>#REF!</v>
      </c>
      <c r="E9" s="73">
        <v>130.603759765625</v>
      </c>
    </row>
    <row r="10" spans="2:5">
      <c r="B10" s="69" t="s">
        <v>136</v>
      </c>
      <c r="C10" s="70">
        <v>65.798193359375006</v>
      </c>
      <c r="D10" s="86" t="e">
        <f>#REF!</f>
        <v>#REF!</v>
      </c>
      <c r="E10" s="73">
        <v>97.005822753906202</v>
      </c>
    </row>
    <row r="11" spans="2:5">
      <c r="B11" s="69" t="s">
        <v>137</v>
      </c>
      <c r="C11" s="70">
        <v>69.211340332031199</v>
      </c>
      <c r="D11" s="86" t="e">
        <f>#REF!</f>
        <v>#REF!</v>
      </c>
      <c r="E11" s="73">
        <v>96.661376953125</v>
      </c>
    </row>
    <row r="12" spans="2:5">
      <c r="B12" s="69" t="s">
        <v>138</v>
      </c>
      <c r="C12" s="70">
        <v>84.354315185546795</v>
      </c>
      <c r="D12" s="86" t="e">
        <f>#REF!</f>
        <v>#REF!</v>
      </c>
      <c r="E12" s="73">
        <v>115.45876464843759</v>
      </c>
    </row>
    <row r="13" spans="2:5">
      <c r="B13" s="69" t="s">
        <v>139</v>
      </c>
      <c r="C13" s="70">
        <v>77.309661865234403</v>
      </c>
      <c r="D13" s="86" t="e">
        <f>#REF!</f>
        <v>#REF!</v>
      </c>
      <c r="E13" s="73">
        <v>4000000</v>
      </c>
    </row>
    <row r="14" spans="2:5">
      <c r="B14" s="69" t="s">
        <v>140</v>
      </c>
      <c r="C14" s="70">
        <v>112.8706176757812</v>
      </c>
      <c r="D14" s="86" t="e">
        <f>#REF!</f>
        <v>#REF!</v>
      </c>
      <c r="E14" s="73">
        <v>158.99245605468758</v>
      </c>
    </row>
    <row r="15" spans="2:5">
      <c r="B15" s="69" t="s">
        <v>141</v>
      </c>
      <c r="C15" s="70">
        <v>100.9907348632812</v>
      </c>
      <c r="D15" s="86" t="e">
        <f>#REF!</f>
        <v>#REF!</v>
      </c>
      <c r="E15" s="73">
        <v>139.045654296875</v>
      </c>
    </row>
    <row r="16" spans="2:5">
      <c r="B16" s="69" t="s">
        <v>7</v>
      </c>
      <c r="C16" s="70">
        <v>0</v>
      </c>
      <c r="D16" s="85" t="e">
        <f>#REF!</f>
        <v>#REF!</v>
      </c>
      <c r="E16" s="73">
        <v>0.46960206031799395</v>
      </c>
    </row>
    <row r="17" spans="2:5">
      <c r="B17" s="69" t="s">
        <v>90</v>
      </c>
      <c r="C17" s="70">
        <v>33.842098999023399</v>
      </c>
      <c r="D17" s="85" t="e">
        <f>#REF!</f>
        <v>#REF!</v>
      </c>
      <c r="E17" s="73">
        <v>41.683081054687605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P33"/>
  <sheetViews>
    <sheetView topLeftCell="A11" zoomScale="143" workbookViewId="0">
      <selection activeCell="D25" sqref="D25"/>
    </sheetView>
  </sheetViews>
  <sheetFormatPr defaultColWidth="10.83203125" defaultRowHeight="15.5"/>
  <cols>
    <col min="1" max="1" width="10.83203125" style="1"/>
    <col min="2" max="2" width="10.83203125" style="65"/>
    <col min="3" max="5" width="10.83203125" style="1"/>
    <col min="6" max="8" width="10.83203125" style="64"/>
    <col min="9" max="16384" width="10.83203125" style="1"/>
  </cols>
  <sheetData>
    <row r="1" spans="1:68">
      <c r="A1" t="s">
        <v>18</v>
      </c>
      <c r="B1" t="s">
        <v>19</v>
      </c>
      <c r="C1" t="s">
        <v>20</v>
      </c>
      <c r="D1" t="s">
        <v>118</v>
      </c>
      <c r="E1" t="s">
        <v>119</v>
      </c>
      <c r="F1" t="s">
        <v>120</v>
      </c>
      <c r="G1" t="s">
        <v>121</v>
      </c>
      <c r="H1" t="s">
        <v>122</v>
      </c>
      <c r="I1" t="s">
        <v>123</v>
      </c>
      <c r="J1" t="s">
        <v>11</v>
      </c>
      <c r="K1" t="s">
        <v>124</v>
      </c>
      <c r="L1" t="s">
        <v>125</v>
      </c>
      <c r="M1" t="s">
        <v>21</v>
      </c>
      <c r="N1" t="s">
        <v>22</v>
      </c>
      <c r="O1" t="s">
        <v>23</v>
      </c>
      <c r="P1" t="s">
        <v>24</v>
      </c>
      <c r="Q1" t="s">
        <v>25</v>
      </c>
      <c r="R1" t="s">
        <v>26</v>
      </c>
      <c r="S1" t="s">
        <v>27</v>
      </c>
      <c r="T1" t="s">
        <v>28</v>
      </c>
      <c r="U1" t="s">
        <v>29</v>
      </c>
      <c r="V1" t="s">
        <v>30</v>
      </c>
      <c r="W1" t="s">
        <v>31</v>
      </c>
      <c r="X1" t="s">
        <v>32</v>
      </c>
      <c r="Y1" t="s">
        <v>33</v>
      </c>
      <c r="Z1" t="s">
        <v>34</v>
      </c>
      <c r="AA1" t="s">
        <v>35</v>
      </c>
      <c r="AB1" t="s">
        <v>36</v>
      </c>
      <c r="AC1" t="s">
        <v>37</v>
      </c>
      <c r="AD1" t="s">
        <v>38</v>
      </c>
      <c r="AE1" t="s">
        <v>39</v>
      </c>
      <c r="AF1" t="s">
        <v>40</v>
      </c>
      <c r="AG1" t="s">
        <v>41</v>
      </c>
      <c r="AH1" t="s">
        <v>42</v>
      </c>
      <c r="AI1" t="s">
        <v>43</v>
      </c>
      <c r="AJ1" t="s">
        <v>44</v>
      </c>
      <c r="AK1" t="s">
        <v>45</v>
      </c>
      <c r="AL1" t="s">
        <v>46</v>
      </c>
      <c r="AM1" t="s">
        <v>47</v>
      </c>
      <c r="AN1" t="s">
        <v>48</v>
      </c>
      <c r="AO1" t="s">
        <v>49</v>
      </c>
      <c r="AP1" t="s">
        <v>50</v>
      </c>
      <c r="AQ1" t="s">
        <v>51</v>
      </c>
      <c r="AR1" t="s">
        <v>52</v>
      </c>
      <c r="AS1" t="s">
        <v>53</v>
      </c>
      <c r="AT1" t="s">
        <v>54</v>
      </c>
      <c r="AU1" t="s">
        <v>55</v>
      </c>
      <c r="AV1" t="s">
        <v>56</v>
      </c>
      <c r="AW1" t="s">
        <v>57</v>
      </c>
      <c r="AX1" t="s">
        <v>58</v>
      </c>
      <c r="AY1" t="s">
        <v>59</v>
      </c>
      <c r="AZ1" t="s">
        <v>60</v>
      </c>
      <c r="BA1" t="s">
        <v>61</v>
      </c>
      <c r="BB1" t="s">
        <v>62</v>
      </c>
      <c r="BC1" t="s">
        <v>63</v>
      </c>
      <c r="BD1" t="s">
        <v>64</v>
      </c>
      <c r="BE1" t="s">
        <v>65</v>
      </c>
      <c r="BF1" t="s">
        <v>66</v>
      </c>
      <c r="BG1" t="s">
        <v>67</v>
      </c>
      <c r="BH1" t="s">
        <v>68</v>
      </c>
      <c r="BI1" t="s">
        <v>69</v>
      </c>
      <c r="BJ1" t="s">
        <v>70</v>
      </c>
      <c r="BK1" t="s">
        <v>71</v>
      </c>
      <c r="BL1" t="s">
        <v>72</v>
      </c>
      <c r="BM1" t="s">
        <v>73</v>
      </c>
      <c r="BN1" t="s">
        <v>74</v>
      </c>
      <c r="BO1" t="s">
        <v>74</v>
      </c>
      <c r="BP1" t="s">
        <v>74</v>
      </c>
    </row>
    <row r="2" spans="1:68">
      <c r="A2" t="s">
        <v>163</v>
      </c>
      <c r="B2" t="s">
        <v>128</v>
      </c>
      <c r="C2" t="s">
        <v>91</v>
      </c>
      <c r="D2">
        <f t="shared" ref="D2:D33" si="0">L2/5</f>
        <v>133.16118164062499</v>
      </c>
      <c r="E2">
        <v>33.290294647216797</v>
      </c>
      <c r="F2" t="s">
        <v>143</v>
      </c>
      <c r="G2" t="s">
        <v>144</v>
      </c>
      <c r="H2" t="s">
        <v>145</v>
      </c>
      <c r="I2" t="s">
        <v>145</v>
      </c>
      <c r="J2" t="s">
        <v>146</v>
      </c>
      <c r="K2" t="s">
        <v>147</v>
      </c>
      <c r="L2">
        <v>665.805908203125</v>
      </c>
      <c r="M2"/>
      <c r="N2"/>
      <c r="O2">
        <v>36.174736022949197</v>
      </c>
      <c r="P2">
        <v>30.412906646728501</v>
      </c>
      <c r="Q2">
        <v>18387</v>
      </c>
      <c r="R2">
        <v>513</v>
      </c>
      <c r="S2">
        <v>17874</v>
      </c>
      <c r="T2">
        <v>0</v>
      </c>
      <c r="U2">
        <v>0</v>
      </c>
      <c r="V2">
        <v>0</v>
      </c>
      <c r="W2">
        <v>0</v>
      </c>
      <c r="X2"/>
      <c r="Y2"/>
      <c r="Z2"/>
      <c r="AA2"/>
      <c r="AB2"/>
      <c r="AC2"/>
      <c r="AD2"/>
      <c r="AE2"/>
      <c r="AF2">
        <v>4666.4580078125</v>
      </c>
      <c r="AG2"/>
      <c r="AH2"/>
      <c r="AI2"/>
      <c r="AJ2"/>
      <c r="AK2"/>
      <c r="AL2"/>
      <c r="AM2"/>
      <c r="AN2"/>
      <c r="AO2"/>
      <c r="AP2"/>
      <c r="AQ2"/>
      <c r="AR2"/>
      <c r="AS2"/>
      <c r="AT2">
        <v>5755.3597128944302</v>
      </c>
      <c r="AU2">
        <v>3621.1163651883699</v>
      </c>
      <c r="AV2">
        <v>3680.6620679878001</v>
      </c>
      <c r="AW2"/>
      <c r="AX2"/>
      <c r="AY2"/>
      <c r="AZ2"/>
      <c r="BA2">
        <v>34.761066436767599</v>
      </c>
      <c r="BB2">
        <v>31.8213596343994</v>
      </c>
      <c r="BC2"/>
      <c r="BD2"/>
      <c r="BE2"/>
      <c r="BF2"/>
      <c r="BG2"/>
      <c r="BH2"/>
      <c r="BI2"/>
      <c r="BJ2"/>
      <c r="BK2"/>
      <c r="BL2"/>
      <c r="BM2"/>
      <c r="BN2"/>
      <c r="BO2"/>
      <c r="BP2"/>
    </row>
    <row r="3" spans="1:68">
      <c r="A3" t="s">
        <v>142</v>
      </c>
      <c r="B3" t="s">
        <v>128</v>
      </c>
      <c r="C3" t="s">
        <v>76</v>
      </c>
      <c r="D3">
        <f t="shared" si="0"/>
        <v>184.65874023437499</v>
      </c>
      <c r="E3">
        <v>46.164684295654297</v>
      </c>
      <c r="F3" t="s">
        <v>143</v>
      </c>
      <c r="G3" t="s">
        <v>144</v>
      </c>
      <c r="H3" t="s">
        <v>145</v>
      </c>
      <c r="I3" t="s">
        <v>145</v>
      </c>
      <c r="J3" t="s">
        <v>146</v>
      </c>
      <c r="K3" t="s">
        <v>147</v>
      </c>
      <c r="L3">
        <v>923.293701171875</v>
      </c>
      <c r="M3"/>
      <c r="N3"/>
      <c r="O3">
        <v>49.544185638427699</v>
      </c>
      <c r="P3">
        <v>42.7948608398438</v>
      </c>
      <c r="Q3">
        <v>18685</v>
      </c>
      <c r="R3">
        <v>719</v>
      </c>
      <c r="S3">
        <v>17966</v>
      </c>
      <c r="T3">
        <v>0</v>
      </c>
      <c r="U3">
        <v>0</v>
      </c>
      <c r="V3">
        <v>0</v>
      </c>
      <c r="W3">
        <v>0</v>
      </c>
      <c r="X3"/>
      <c r="Y3"/>
      <c r="Z3"/>
      <c r="AA3"/>
      <c r="AB3"/>
      <c r="AC3"/>
      <c r="AD3"/>
      <c r="AE3"/>
      <c r="AF3">
        <v>5392.36572265625</v>
      </c>
      <c r="AG3"/>
      <c r="AH3"/>
      <c r="AI3"/>
      <c r="AJ3"/>
      <c r="AK3"/>
      <c r="AL3"/>
      <c r="AM3"/>
      <c r="AN3"/>
      <c r="AO3"/>
      <c r="AP3"/>
      <c r="AQ3"/>
      <c r="AR3"/>
      <c r="AS3"/>
      <c r="AT3">
        <v>6252.9123463849501</v>
      </c>
      <c r="AU3">
        <v>4646.19317615402</v>
      </c>
      <c r="AV3">
        <v>4708.0198330122403</v>
      </c>
      <c r="AW3"/>
      <c r="AX3"/>
      <c r="AY3"/>
      <c r="AZ3"/>
      <c r="BA3">
        <v>47.887706756591797</v>
      </c>
      <c r="BB3">
        <v>44.444175720214801</v>
      </c>
      <c r="BC3"/>
      <c r="BD3"/>
      <c r="BE3"/>
      <c r="BF3"/>
      <c r="BG3"/>
      <c r="BH3"/>
      <c r="BI3"/>
      <c r="BJ3"/>
      <c r="BK3"/>
      <c r="BL3"/>
      <c r="BM3"/>
      <c r="BN3"/>
      <c r="BO3"/>
      <c r="BP3"/>
    </row>
    <row r="4" spans="1:68">
      <c r="A4" t="s">
        <v>164</v>
      </c>
      <c r="B4" t="s">
        <v>129</v>
      </c>
      <c r="C4" t="s">
        <v>91</v>
      </c>
      <c r="D4">
        <f t="shared" si="0"/>
        <v>134.50693359375001</v>
      </c>
      <c r="E4">
        <v>33.626731872558601</v>
      </c>
      <c r="F4" t="s">
        <v>143</v>
      </c>
      <c r="G4" t="s">
        <v>144</v>
      </c>
      <c r="H4" t="s">
        <v>145</v>
      </c>
      <c r="I4" t="s">
        <v>145</v>
      </c>
      <c r="J4" t="s">
        <v>146</v>
      </c>
      <c r="K4" t="s">
        <v>147</v>
      </c>
      <c r="L4">
        <v>672.53466796875</v>
      </c>
      <c r="M4"/>
      <c r="N4"/>
      <c r="O4">
        <v>36.509586334228501</v>
      </c>
      <c r="P4">
        <v>30.750932693481399</v>
      </c>
      <c r="Q4">
        <v>18596</v>
      </c>
      <c r="R4">
        <v>524</v>
      </c>
      <c r="S4">
        <v>18072</v>
      </c>
      <c r="T4">
        <v>0</v>
      </c>
      <c r="U4">
        <v>0</v>
      </c>
      <c r="V4">
        <v>0</v>
      </c>
      <c r="W4">
        <v>0</v>
      </c>
      <c r="X4"/>
      <c r="Y4"/>
      <c r="Z4"/>
      <c r="AA4"/>
      <c r="AB4"/>
      <c r="AC4"/>
      <c r="AD4"/>
      <c r="AE4"/>
      <c r="AF4">
        <v>4666.4580078125</v>
      </c>
      <c r="AG4"/>
      <c r="AH4"/>
      <c r="AI4"/>
      <c r="AJ4"/>
      <c r="AK4"/>
      <c r="AL4"/>
      <c r="AM4"/>
      <c r="AN4"/>
      <c r="AO4"/>
      <c r="AP4"/>
      <c r="AQ4"/>
      <c r="AR4"/>
      <c r="AS4"/>
      <c r="AT4">
        <v>5773.9283969092903</v>
      </c>
      <c r="AU4">
        <v>3649.8740404322398</v>
      </c>
      <c r="AV4">
        <v>3709.72586247966</v>
      </c>
      <c r="AW4"/>
      <c r="AX4"/>
      <c r="AY4"/>
      <c r="AZ4"/>
      <c r="BA4">
        <v>35.096694946289098</v>
      </c>
      <c r="BB4">
        <v>32.158611297607401</v>
      </c>
      <c r="BC4"/>
      <c r="BD4"/>
      <c r="BE4"/>
      <c r="BF4"/>
      <c r="BG4"/>
      <c r="BH4"/>
      <c r="BI4"/>
      <c r="BJ4"/>
      <c r="BK4"/>
      <c r="BL4"/>
      <c r="BM4"/>
      <c r="BN4"/>
      <c r="BO4"/>
      <c r="BP4"/>
    </row>
    <row r="5" spans="1:68">
      <c r="A5" t="s">
        <v>148</v>
      </c>
      <c r="B5" t="s">
        <v>129</v>
      </c>
      <c r="C5" t="s">
        <v>76</v>
      </c>
      <c r="D5">
        <f t="shared" si="0"/>
        <v>174.01475830078121</v>
      </c>
      <c r="E5">
        <v>43.503688812255902</v>
      </c>
      <c r="F5" t="s">
        <v>143</v>
      </c>
      <c r="G5" t="s">
        <v>144</v>
      </c>
      <c r="H5" t="s">
        <v>145</v>
      </c>
      <c r="I5" t="s">
        <v>145</v>
      </c>
      <c r="J5" t="s">
        <v>146</v>
      </c>
      <c r="K5" t="s">
        <v>147</v>
      </c>
      <c r="L5">
        <v>870.07379150390602</v>
      </c>
      <c r="M5"/>
      <c r="N5"/>
      <c r="O5">
        <v>46.694778442382798</v>
      </c>
      <c r="P5">
        <v>40.3212280273438</v>
      </c>
      <c r="Q5">
        <v>19723</v>
      </c>
      <c r="R5">
        <v>716</v>
      </c>
      <c r="S5">
        <v>19007</v>
      </c>
      <c r="T5">
        <v>0</v>
      </c>
      <c r="U5">
        <v>0</v>
      </c>
      <c r="V5">
        <v>0</v>
      </c>
      <c r="W5">
        <v>0</v>
      </c>
      <c r="X5"/>
      <c r="Y5"/>
      <c r="Z5"/>
      <c r="AA5"/>
      <c r="AB5"/>
      <c r="AC5"/>
      <c r="AD5"/>
      <c r="AE5"/>
      <c r="AF5">
        <v>5392.36572265625</v>
      </c>
      <c r="AG5"/>
      <c r="AH5"/>
      <c r="AI5"/>
      <c r="AJ5"/>
      <c r="AK5"/>
      <c r="AL5"/>
      <c r="AM5"/>
      <c r="AN5"/>
      <c r="AO5"/>
      <c r="AP5"/>
      <c r="AQ5"/>
      <c r="AR5"/>
      <c r="AS5"/>
      <c r="AT5">
        <v>6319.4374645382304</v>
      </c>
      <c r="AU5">
        <v>4697.8518115858597</v>
      </c>
      <c r="AV5">
        <v>4756.7199009999704</v>
      </c>
      <c r="AW5"/>
      <c r="AX5"/>
      <c r="AY5"/>
      <c r="AZ5"/>
      <c r="BA5">
        <v>45.130714416503899</v>
      </c>
      <c r="BB5">
        <v>41.87890625</v>
      </c>
      <c r="BC5"/>
      <c r="BD5"/>
      <c r="BE5"/>
      <c r="BF5"/>
      <c r="BG5"/>
      <c r="BH5"/>
      <c r="BI5"/>
      <c r="BJ5"/>
      <c r="BK5"/>
      <c r="BL5"/>
      <c r="BM5"/>
      <c r="BN5"/>
      <c r="BO5"/>
      <c r="BP5"/>
    </row>
    <row r="6" spans="1:68">
      <c r="A6" t="s">
        <v>165</v>
      </c>
      <c r="B6" t="s">
        <v>130</v>
      </c>
      <c r="C6" t="s">
        <v>91</v>
      </c>
      <c r="D6">
        <f t="shared" si="0"/>
        <v>124.11171874999999</v>
      </c>
      <c r="E6">
        <v>31.027931213378899</v>
      </c>
      <c r="F6" t="s">
        <v>143</v>
      </c>
      <c r="G6" t="s">
        <v>144</v>
      </c>
      <c r="H6" t="s">
        <v>145</v>
      </c>
      <c r="I6" t="s">
        <v>145</v>
      </c>
      <c r="J6" t="s">
        <v>146</v>
      </c>
      <c r="K6" t="s">
        <v>147</v>
      </c>
      <c r="L6">
        <v>620.55859375</v>
      </c>
      <c r="M6"/>
      <c r="N6"/>
      <c r="O6">
        <v>33.772953033447301</v>
      </c>
      <c r="P6">
        <v>28.289299011230501</v>
      </c>
      <c r="Q6">
        <v>18902</v>
      </c>
      <c r="R6">
        <v>492</v>
      </c>
      <c r="S6">
        <v>18410</v>
      </c>
      <c r="T6">
        <v>0</v>
      </c>
      <c r="U6">
        <v>0</v>
      </c>
      <c r="V6">
        <v>0</v>
      </c>
      <c r="W6">
        <v>0</v>
      </c>
      <c r="X6"/>
      <c r="Y6"/>
      <c r="Z6"/>
      <c r="AA6"/>
      <c r="AB6"/>
      <c r="AC6"/>
      <c r="AD6"/>
      <c r="AE6"/>
      <c r="AF6">
        <v>4666.4580078125</v>
      </c>
      <c r="AG6"/>
      <c r="AH6"/>
      <c r="AI6"/>
      <c r="AJ6"/>
      <c r="AK6"/>
      <c r="AL6"/>
      <c r="AM6"/>
      <c r="AN6"/>
      <c r="AO6"/>
      <c r="AP6"/>
      <c r="AQ6"/>
      <c r="AR6"/>
      <c r="AS6"/>
      <c r="AT6">
        <v>5771.0129295287097</v>
      </c>
      <c r="AU6">
        <v>3641.1703772814699</v>
      </c>
      <c r="AV6">
        <v>3696.60803127077</v>
      </c>
      <c r="AW6"/>
      <c r="AX6"/>
      <c r="AY6"/>
      <c r="AZ6"/>
      <c r="BA6">
        <v>32.427650451660199</v>
      </c>
      <c r="BB6">
        <v>29.6298732757568</v>
      </c>
      <c r="BC6"/>
      <c r="BD6"/>
      <c r="BE6"/>
      <c r="BF6"/>
      <c r="BG6"/>
      <c r="BH6"/>
      <c r="BI6"/>
      <c r="BJ6"/>
      <c r="BK6"/>
      <c r="BL6"/>
      <c r="BM6"/>
      <c r="BN6"/>
      <c r="BO6"/>
      <c r="BP6"/>
    </row>
    <row r="7" spans="1:68">
      <c r="A7" t="s">
        <v>149</v>
      </c>
      <c r="B7" t="s">
        <v>130</v>
      </c>
      <c r="C7" t="s">
        <v>76</v>
      </c>
      <c r="D7">
        <f t="shared" si="0"/>
        <v>161.6157958984376</v>
      </c>
      <c r="E7">
        <v>40.4039497375488</v>
      </c>
      <c r="F7" t="s">
        <v>143</v>
      </c>
      <c r="G7" t="s">
        <v>144</v>
      </c>
      <c r="H7" t="s">
        <v>145</v>
      </c>
      <c r="I7" t="s">
        <v>145</v>
      </c>
      <c r="J7" t="s">
        <v>146</v>
      </c>
      <c r="K7" t="s">
        <v>147</v>
      </c>
      <c r="L7">
        <v>808.07897949218795</v>
      </c>
      <c r="M7"/>
      <c r="N7"/>
      <c r="O7">
        <v>43.660629272460902</v>
      </c>
      <c r="P7">
        <v>37.156265258789098</v>
      </c>
      <c r="Q7">
        <v>17565</v>
      </c>
      <c r="R7">
        <v>593</v>
      </c>
      <c r="S7">
        <v>16972</v>
      </c>
      <c r="T7">
        <v>0</v>
      </c>
      <c r="U7">
        <v>0</v>
      </c>
      <c r="V7">
        <v>0</v>
      </c>
      <c r="W7">
        <v>0</v>
      </c>
      <c r="X7"/>
      <c r="Y7"/>
      <c r="Z7"/>
      <c r="AA7"/>
      <c r="AB7"/>
      <c r="AC7"/>
      <c r="AD7"/>
      <c r="AE7"/>
      <c r="AF7">
        <v>5392.36572265625</v>
      </c>
      <c r="AG7"/>
      <c r="AH7"/>
      <c r="AI7"/>
      <c r="AJ7"/>
      <c r="AK7"/>
      <c r="AL7"/>
      <c r="AM7"/>
      <c r="AN7"/>
      <c r="AO7"/>
      <c r="AP7"/>
      <c r="AQ7"/>
      <c r="AR7"/>
      <c r="AS7"/>
      <c r="AT7">
        <v>6351.6044748959202</v>
      </c>
      <c r="AU7">
        <v>4723.9802777184505</v>
      </c>
      <c r="AV7">
        <v>4778.9293895274805</v>
      </c>
      <c r="AW7"/>
      <c r="AX7"/>
      <c r="AY7"/>
      <c r="AZ7"/>
      <c r="BA7">
        <v>42.064395904541001</v>
      </c>
      <c r="BB7">
        <v>38.745845794677699</v>
      </c>
      <c r="BC7"/>
      <c r="BD7"/>
      <c r="BE7"/>
      <c r="BF7"/>
      <c r="BG7"/>
      <c r="BH7"/>
      <c r="BI7"/>
      <c r="BJ7"/>
      <c r="BK7"/>
      <c r="BL7"/>
      <c r="BM7"/>
      <c r="BN7"/>
      <c r="BO7"/>
      <c r="BP7"/>
    </row>
    <row r="8" spans="1:68">
      <c r="A8" t="s">
        <v>166</v>
      </c>
      <c r="B8" t="s">
        <v>131</v>
      </c>
      <c r="C8" t="s">
        <v>91</v>
      </c>
      <c r="D8">
        <f t="shared" si="0"/>
        <v>109.26622314453121</v>
      </c>
      <c r="E8">
        <v>27.316556930541999</v>
      </c>
      <c r="F8" t="s">
        <v>143</v>
      </c>
      <c r="G8" t="s">
        <v>144</v>
      </c>
      <c r="H8" t="s">
        <v>145</v>
      </c>
      <c r="I8" t="s">
        <v>145</v>
      </c>
      <c r="J8" t="s">
        <v>146</v>
      </c>
      <c r="K8" t="s">
        <v>147</v>
      </c>
      <c r="L8">
        <v>546.33111572265602</v>
      </c>
      <c r="M8"/>
      <c r="N8"/>
      <c r="O8">
        <v>30.020481109619102</v>
      </c>
      <c r="P8">
        <v>24.618833541870099</v>
      </c>
      <c r="Q8">
        <v>17123</v>
      </c>
      <c r="R8">
        <v>393</v>
      </c>
      <c r="S8">
        <v>16730</v>
      </c>
      <c r="T8">
        <v>0</v>
      </c>
      <c r="U8">
        <v>0</v>
      </c>
      <c r="V8">
        <v>0</v>
      </c>
      <c r="W8">
        <v>0</v>
      </c>
      <c r="X8"/>
      <c r="Y8"/>
      <c r="Z8"/>
      <c r="AA8"/>
      <c r="AB8"/>
      <c r="AC8"/>
      <c r="AD8"/>
      <c r="AE8"/>
      <c r="AF8">
        <v>4666.4580078125</v>
      </c>
      <c r="AG8"/>
      <c r="AH8"/>
      <c r="AI8"/>
      <c r="AJ8"/>
      <c r="AK8"/>
      <c r="AL8"/>
      <c r="AM8"/>
      <c r="AN8"/>
      <c r="AO8"/>
      <c r="AP8"/>
      <c r="AQ8"/>
      <c r="AR8"/>
      <c r="AS8"/>
      <c r="AT8">
        <v>5785.7728137921404</v>
      </c>
      <c r="AU8">
        <v>3655.0875676384799</v>
      </c>
      <c r="AV8">
        <v>3703.9901724237602</v>
      </c>
      <c r="AW8"/>
      <c r="AX8"/>
      <c r="AY8"/>
      <c r="AZ8"/>
      <c r="BA8">
        <v>28.695335388183601</v>
      </c>
      <c r="BB8">
        <v>25.939395904541001</v>
      </c>
      <c r="BC8"/>
      <c r="BD8"/>
      <c r="BE8"/>
      <c r="BF8"/>
      <c r="BG8"/>
      <c r="BH8"/>
      <c r="BI8"/>
      <c r="BJ8"/>
      <c r="BK8"/>
      <c r="BL8"/>
      <c r="BM8"/>
      <c r="BN8"/>
      <c r="BO8"/>
      <c r="BP8"/>
    </row>
    <row r="9" spans="1:68">
      <c r="A9" t="s">
        <v>150</v>
      </c>
      <c r="B9" t="s">
        <v>131</v>
      </c>
      <c r="C9" t="s">
        <v>76</v>
      </c>
      <c r="D9">
        <f t="shared" si="0"/>
        <v>191.1520263671876</v>
      </c>
      <c r="E9">
        <v>47.788005828857401</v>
      </c>
      <c r="F9" t="s">
        <v>143</v>
      </c>
      <c r="G9" t="s">
        <v>144</v>
      </c>
      <c r="H9" t="s">
        <v>145</v>
      </c>
      <c r="I9" t="s">
        <v>145</v>
      </c>
      <c r="J9" t="s">
        <v>146</v>
      </c>
      <c r="K9" t="s">
        <v>147</v>
      </c>
      <c r="L9">
        <v>955.76013183593795</v>
      </c>
      <c r="M9"/>
      <c r="N9"/>
      <c r="O9">
        <v>51.260044097900398</v>
      </c>
      <c r="P9">
        <v>44.326187133789098</v>
      </c>
      <c r="Q9">
        <v>18339</v>
      </c>
      <c r="R9">
        <v>730</v>
      </c>
      <c r="S9">
        <v>17609</v>
      </c>
      <c r="T9">
        <v>0</v>
      </c>
      <c r="U9">
        <v>0</v>
      </c>
      <c r="V9">
        <v>0</v>
      </c>
      <c r="W9">
        <v>0</v>
      </c>
      <c r="X9"/>
      <c r="Y9"/>
      <c r="Z9"/>
      <c r="AA9"/>
      <c r="AB9"/>
      <c r="AC9"/>
      <c r="AD9"/>
      <c r="AE9"/>
      <c r="AF9">
        <v>5392.36572265625</v>
      </c>
      <c r="AG9"/>
      <c r="AH9"/>
      <c r="AI9"/>
      <c r="AJ9"/>
      <c r="AK9"/>
      <c r="AL9"/>
      <c r="AM9"/>
      <c r="AN9"/>
      <c r="AO9"/>
      <c r="AP9"/>
      <c r="AQ9"/>
      <c r="AR9"/>
      <c r="AS9"/>
      <c r="AT9">
        <v>6322.2641507919498</v>
      </c>
      <c r="AU9">
        <v>4692.4024249545901</v>
      </c>
      <c r="AV9">
        <v>4757.2805022685798</v>
      </c>
      <c r="AW9"/>
      <c r="AX9"/>
      <c r="AY9"/>
      <c r="AZ9"/>
      <c r="BA9">
        <v>49.558170318603501</v>
      </c>
      <c r="BB9">
        <v>46.020500183105497</v>
      </c>
      <c r="BC9"/>
      <c r="BD9"/>
      <c r="BE9"/>
      <c r="BF9"/>
      <c r="BG9"/>
      <c r="BH9"/>
      <c r="BI9"/>
      <c r="BJ9"/>
      <c r="BK9"/>
      <c r="BL9"/>
      <c r="BM9"/>
      <c r="BN9"/>
      <c r="BO9"/>
      <c r="BP9"/>
    </row>
    <row r="10" spans="1:68">
      <c r="A10" t="s">
        <v>167</v>
      </c>
      <c r="B10" t="s">
        <v>132</v>
      </c>
      <c r="C10" t="s">
        <v>91</v>
      </c>
      <c r="D10">
        <f t="shared" si="0"/>
        <v>250.90969238281201</v>
      </c>
      <c r="E10">
        <v>62.727420806884801</v>
      </c>
      <c r="F10" t="s">
        <v>143</v>
      </c>
      <c r="G10" t="s">
        <v>144</v>
      </c>
      <c r="H10" t="s">
        <v>145</v>
      </c>
      <c r="I10" t="s">
        <v>145</v>
      </c>
      <c r="J10" t="s">
        <v>146</v>
      </c>
      <c r="K10" t="s">
        <v>147</v>
      </c>
      <c r="L10">
        <v>1254.54846191406</v>
      </c>
      <c r="M10"/>
      <c r="N10"/>
      <c r="O10">
        <v>66.721458435058594</v>
      </c>
      <c r="P10">
        <v>58.746902465820298</v>
      </c>
      <c r="Q10">
        <v>18316</v>
      </c>
      <c r="R10">
        <v>951</v>
      </c>
      <c r="S10">
        <v>17365</v>
      </c>
      <c r="T10">
        <v>0</v>
      </c>
      <c r="U10">
        <v>0</v>
      </c>
      <c r="V10">
        <v>0</v>
      </c>
      <c r="W10">
        <v>0</v>
      </c>
      <c r="X10"/>
      <c r="Y10"/>
      <c r="Z10"/>
      <c r="AA10"/>
      <c r="AB10"/>
      <c r="AC10"/>
      <c r="AD10"/>
      <c r="AE10"/>
      <c r="AF10">
        <v>4666.4580078125</v>
      </c>
      <c r="AG10"/>
      <c r="AH10"/>
      <c r="AI10"/>
      <c r="AJ10"/>
      <c r="AK10"/>
      <c r="AL10"/>
      <c r="AM10"/>
      <c r="AN10"/>
      <c r="AO10"/>
      <c r="AP10"/>
      <c r="AQ10"/>
      <c r="AR10"/>
      <c r="AS10"/>
      <c r="AT10">
        <v>5723.5221677633699</v>
      </c>
      <c r="AU10">
        <v>3616.4980700588699</v>
      </c>
      <c r="AV10">
        <v>3725.8985896546901</v>
      </c>
      <c r="AW10"/>
      <c r="AX10"/>
      <c r="AY10"/>
      <c r="AZ10"/>
      <c r="BA10">
        <v>64.763504028320298</v>
      </c>
      <c r="BB10">
        <v>60.694862365722699</v>
      </c>
      <c r="BC10"/>
      <c r="BD10"/>
      <c r="BE10"/>
      <c r="BF10"/>
      <c r="BG10"/>
      <c r="BH10"/>
      <c r="BI10"/>
      <c r="BJ10"/>
      <c r="BK10"/>
      <c r="BL10"/>
      <c r="BM10"/>
      <c r="BN10"/>
      <c r="BO10"/>
      <c r="BP10"/>
    </row>
    <row r="11" spans="1:68">
      <c r="A11" t="s">
        <v>151</v>
      </c>
      <c r="B11" t="s">
        <v>132</v>
      </c>
      <c r="C11" t="s">
        <v>76</v>
      </c>
      <c r="D11">
        <f t="shared" si="0"/>
        <v>293.51735839843798</v>
      </c>
      <c r="E11">
        <v>73.379341125488295</v>
      </c>
      <c r="F11" t="s">
        <v>143</v>
      </c>
      <c r="G11" t="s">
        <v>144</v>
      </c>
      <c r="H11" t="s">
        <v>145</v>
      </c>
      <c r="I11" t="s">
        <v>145</v>
      </c>
      <c r="J11" t="s">
        <v>146</v>
      </c>
      <c r="K11" t="s">
        <v>147</v>
      </c>
      <c r="L11">
        <v>1467.58679199219</v>
      </c>
      <c r="M11"/>
      <c r="N11"/>
      <c r="O11">
        <v>77.658752441406307</v>
      </c>
      <c r="P11">
        <v>69.115447998046903</v>
      </c>
      <c r="Q11">
        <v>18754</v>
      </c>
      <c r="R11">
        <v>1134</v>
      </c>
      <c r="S11">
        <v>17620</v>
      </c>
      <c r="T11">
        <v>0</v>
      </c>
      <c r="U11">
        <v>0</v>
      </c>
      <c r="V11">
        <v>0</v>
      </c>
      <c r="W11">
        <v>0</v>
      </c>
      <c r="X11"/>
      <c r="Y11"/>
      <c r="Z11"/>
      <c r="AA11"/>
      <c r="AB11"/>
      <c r="AC11"/>
      <c r="AD11"/>
      <c r="AE11"/>
      <c r="AF11">
        <v>5392.36572265625</v>
      </c>
      <c r="AG11"/>
      <c r="AH11"/>
      <c r="AI11"/>
      <c r="AJ11"/>
      <c r="AK11"/>
      <c r="AL11"/>
      <c r="AM11"/>
      <c r="AN11"/>
      <c r="AO11"/>
      <c r="AP11"/>
      <c r="AQ11"/>
      <c r="AR11"/>
      <c r="AS11"/>
      <c r="AT11">
        <v>6253.0834603553503</v>
      </c>
      <c r="AU11">
        <v>4660.6109736777098</v>
      </c>
      <c r="AV11">
        <v>4756.9031673373001</v>
      </c>
      <c r="AW11"/>
      <c r="AX11"/>
      <c r="AY11"/>
      <c r="AZ11"/>
      <c r="BA11">
        <v>75.560775756835895</v>
      </c>
      <c r="BB11">
        <v>71.201957702636705</v>
      </c>
      <c r="BC11"/>
      <c r="BD11"/>
      <c r="BE11"/>
      <c r="BF11"/>
      <c r="BG11"/>
      <c r="BH11"/>
      <c r="BI11"/>
      <c r="BJ11"/>
      <c r="BK11"/>
      <c r="BL11"/>
      <c r="BM11"/>
      <c r="BN11"/>
      <c r="BO11"/>
      <c r="BP11"/>
    </row>
    <row r="12" spans="1:68">
      <c r="A12" t="s">
        <v>168</v>
      </c>
      <c r="B12" t="s">
        <v>133</v>
      </c>
      <c r="C12" t="s">
        <v>91</v>
      </c>
      <c r="D12">
        <f t="shared" si="0"/>
        <v>248.660815429688</v>
      </c>
      <c r="E12">
        <v>62.165203094482401</v>
      </c>
      <c r="F12" t="s">
        <v>143</v>
      </c>
      <c r="G12" t="s">
        <v>144</v>
      </c>
      <c r="H12" t="s">
        <v>145</v>
      </c>
      <c r="I12" t="s">
        <v>145</v>
      </c>
      <c r="J12" t="s">
        <v>146</v>
      </c>
      <c r="K12" t="s">
        <v>147</v>
      </c>
      <c r="L12">
        <v>1243.30407714844</v>
      </c>
      <c r="M12"/>
      <c r="N12"/>
      <c r="O12">
        <v>66.086372375488295</v>
      </c>
      <c r="P12">
        <v>58.257057189941399</v>
      </c>
      <c r="Q12">
        <v>18827</v>
      </c>
      <c r="R12">
        <v>969</v>
      </c>
      <c r="S12">
        <v>17858</v>
      </c>
      <c r="T12">
        <v>0</v>
      </c>
      <c r="U12">
        <v>0</v>
      </c>
      <c r="V12">
        <v>0</v>
      </c>
      <c r="W12">
        <v>0</v>
      </c>
      <c r="X12"/>
      <c r="Y12"/>
      <c r="Z12"/>
      <c r="AA12"/>
      <c r="AB12"/>
      <c r="AC12"/>
      <c r="AD12"/>
      <c r="AE12"/>
      <c r="AF12">
        <v>4666.4580078125</v>
      </c>
      <c r="AG12"/>
      <c r="AH12"/>
      <c r="AI12"/>
      <c r="AJ12"/>
      <c r="AK12"/>
      <c r="AL12"/>
      <c r="AM12"/>
      <c r="AN12"/>
      <c r="AO12"/>
      <c r="AP12"/>
      <c r="AQ12"/>
      <c r="AR12"/>
      <c r="AS12"/>
      <c r="AT12">
        <v>5752.2757796375099</v>
      </c>
      <c r="AU12">
        <v>3625.5481223756701</v>
      </c>
      <c r="AV12">
        <v>3735.00789291196</v>
      </c>
      <c r="AW12"/>
      <c r="AX12"/>
      <c r="AY12"/>
      <c r="AZ12"/>
      <c r="BA12">
        <v>64.164169311523395</v>
      </c>
      <c r="BB12">
        <v>60.169631958007798</v>
      </c>
      <c r="BC12"/>
      <c r="BD12"/>
      <c r="BE12"/>
      <c r="BF12"/>
      <c r="BG12"/>
      <c r="BH12"/>
      <c r="BI12"/>
      <c r="BJ12"/>
      <c r="BK12"/>
      <c r="BL12"/>
      <c r="BM12"/>
      <c r="BN12"/>
      <c r="BO12"/>
      <c r="BP12"/>
    </row>
    <row r="13" spans="1:68">
      <c r="A13" t="s">
        <v>152</v>
      </c>
      <c r="B13" t="s">
        <v>133</v>
      </c>
      <c r="C13" t="s">
        <v>76</v>
      </c>
      <c r="D13">
        <f t="shared" si="0"/>
        <v>305.60029296875001</v>
      </c>
      <c r="E13">
        <v>76.400070190429702</v>
      </c>
      <c r="F13" t="s">
        <v>143</v>
      </c>
      <c r="G13" t="s">
        <v>144</v>
      </c>
      <c r="H13" t="s">
        <v>145</v>
      </c>
      <c r="I13" t="s">
        <v>145</v>
      </c>
      <c r="J13" t="s">
        <v>146</v>
      </c>
      <c r="K13" t="s">
        <v>147</v>
      </c>
      <c r="L13">
        <v>1528.00146484375</v>
      </c>
      <c r="M13"/>
      <c r="N13"/>
      <c r="O13">
        <v>80.8076171875</v>
      </c>
      <c r="P13">
        <v>72.008964538574205</v>
      </c>
      <c r="Q13">
        <v>18433</v>
      </c>
      <c r="R13">
        <v>1159</v>
      </c>
      <c r="S13">
        <v>17274</v>
      </c>
      <c r="T13">
        <v>0</v>
      </c>
      <c r="U13">
        <v>0</v>
      </c>
      <c r="V13">
        <v>0</v>
      </c>
      <c r="W13">
        <v>0</v>
      </c>
      <c r="X13"/>
      <c r="Y13"/>
      <c r="Z13"/>
      <c r="AA13"/>
      <c r="AB13"/>
      <c r="AC13"/>
      <c r="AD13"/>
      <c r="AE13"/>
      <c r="AF13">
        <v>5392.36572265625</v>
      </c>
      <c r="AG13"/>
      <c r="AH13"/>
      <c r="AI13"/>
      <c r="AJ13"/>
      <c r="AK13"/>
      <c r="AL13"/>
      <c r="AM13"/>
      <c r="AN13"/>
      <c r="AO13"/>
      <c r="AP13"/>
      <c r="AQ13"/>
      <c r="AR13"/>
      <c r="AS13"/>
      <c r="AT13">
        <v>6215.61035324768</v>
      </c>
      <c r="AU13">
        <v>4620.4268949773004</v>
      </c>
      <c r="AV13">
        <v>4720.7262292220903</v>
      </c>
      <c r="AW13"/>
      <c r="AX13"/>
      <c r="AY13"/>
      <c r="AZ13"/>
      <c r="BA13">
        <v>78.646751403808594</v>
      </c>
      <c r="BB13">
        <v>74.157661437988295</v>
      </c>
      <c r="BC13"/>
      <c r="BD13"/>
      <c r="BE13"/>
      <c r="BF13"/>
      <c r="BG13"/>
      <c r="BH13"/>
      <c r="BI13"/>
      <c r="BJ13"/>
      <c r="BK13"/>
      <c r="BL13"/>
      <c r="BM13"/>
      <c r="BN13"/>
      <c r="BO13"/>
      <c r="BP13"/>
    </row>
    <row r="14" spans="1:68">
      <c r="A14" t="s">
        <v>169</v>
      </c>
      <c r="B14" t="s">
        <v>134</v>
      </c>
      <c r="C14" t="s">
        <v>91</v>
      </c>
      <c r="D14">
        <f t="shared" si="0"/>
        <v>108.16865234375</v>
      </c>
      <c r="E14">
        <v>27.042163848876999</v>
      </c>
      <c r="F14" t="s">
        <v>143</v>
      </c>
      <c r="G14" t="s">
        <v>144</v>
      </c>
      <c r="H14" t="s">
        <v>145</v>
      </c>
      <c r="I14" t="s">
        <v>145</v>
      </c>
      <c r="J14" t="s">
        <v>146</v>
      </c>
      <c r="K14" t="s">
        <v>147</v>
      </c>
      <c r="L14">
        <v>540.84326171875</v>
      </c>
      <c r="M14"/>
      <c r="N14"/>
      <c r="O14">
        <v>29.5980434417725</v>
      </c>
      <c r="P14">
        <v>24.491827011108398</v>
      </c>
      <c r="Q14">
        <v>18967</v>
      </c>
      <c r="R14">
        <v>431</v>
      </c>
      <c r="S14">
        <v>18536</v>
      </c>
      <c r="T14">
        <v>0</v>
      </c>
      <c r="U14">
        <v>0</v>
      </c>
      <c r="V14">
        <v>0</v>
      </c>
      <c r="W14">
        <v>0</v>
      </c>
      <c r="X14"/>
      <c r="Y14"/>
      <c r="Z14"/>
      <c r="AA14"/>
      <c r="AB14"/>
      <c r="AC14"/>
      <c r="AD14"/>
      <c r="AE14"/>
      <c r="AF14">
        <v>4666.4580078125</v>
      </c>
      <c r="AG14"/>
      <c r="AH14"/>
      <c r="AI14"/>
      <c r="AJ14"/>
      <c r="AK14"/>
      <c r="AL14"/>
      <c r="AM14"/>
      <c r="AN14"/>
      <c r="AO14"/>
      <c r="AP14"/>
      <c r="AQ14"/>
      <c r="AR14"/>
      <c r="AS14"/>
      <c r="AT14">
        <v>5781.5135234646896</v>
      </c>
      <c r="AU14">
        <v>3644.6260688264802</v>
      </c>
      <c r="AV14">
        <v>3693.1840111973902</v>
      </c>
      <c r="AW14"/>
      <c r="AX14"/>
      <c r="AY14"/>
      <c r="AZ14"/>
      <c r="BA14">
        <v>28.3454914093018</v>
      </c>
      <c r="BB14">
        <v>25.740280151367202</v>
      </c>
      <c r="BC14"/>
      <c r="BD14"/>
      <c r="BE14"/>
      <c r="BF14"/>
      <c r="BG14"/>
      <c r="BH14"/>
      <c r="BI14"/>
      <c r="BJ14"/>
      <c r="BK14"/>
      <c r="BL14"/>
      <c r="BM14"/>
      <c r="BN14"/>
      <c r="BO14"/>
      <c r="BP14"/>
    </row>
    <row r="15" spans="1:68">
      <c r="A15" t="s">
        <v>153</v>
      </c>
      <c r="B15" t="s">
        <v>134</v>
      </c>
      <c r="C15" t="s">
        <v>76</v>
      </c>
      <c r="D15">
        <f t="shared" si="0"/>
        <v>161.21645507812499</v>
      </c>
      <c r="E15">
        <v>40.304115295410199</v>
      </c>
      <c r="F15" t="s">
        <v>143</v>
      </c>
      <c r="G15" t="s">
        <v>144</v>
      </c>
      <c r="H15" t="s">
        <v>145</v>
      </c>
      <c r="I15" t="s">
        <v>145</v>
      </c>
      <c r="J15" t="s">
        <v>146</v>
      </c>
      <c r="K15" t="s">
        <v>147</v>
      </c>
      <c r="L15">
        <v>806.082275390625</v>
      </c>
      <c r="M15"/>
      <c r="N15"/>
      <c r="O15">
        <v>43.528327941894503</v>
      </c>
      <c r="P15">
        <v>37.088718414306598</v>
      </c>
      <c r="Q15">
        <v>17875</v>
      </c>
      <c r="R15">
        <v>602</v>
      </c>
      <c r="S15">
        <v>17273</v>
      </c>
      <c r="T15">
        <v>0</v>
      </c>
      <c r="U15">
        <v>0</v>
      </c>
      <c r="V15">
        <v>0</v>
      </c>
      <c r="W15">
        <v>0</v>
      </c>
      <c r="X15"/>
      <c r="Y15"/>
      <c r="Z15"/>
      <c r="AA15"/>
      <c r="AB15"/>
      <c r="AC15"/>
      <c r="AD15"/>
      <c r="AE15"/>
      <c r="AF15">
        <v>5392.36572265625</v>
      </c>
      <c r="AG15"/>
      <c r="AH15"/>
      <c r="AI15"/>
      <c r="AJ15"/>
      <c r="AK15"/>
      <c r="AL15"/>
      <c r="AM15"/>
      <c r="AN15"/>
      <c r="AO15"/>
      <c r="AP15"/>
      <c r="AQ15"/>
      <c r="AR15"/>
      <c r="AS15"/>
      <c r="AT15">
        <v>6260.5954200516499</v>
      </c>
      <c r="AU15">
        <v>4627.75343541039</v>
      </c>
      <c r="AV15">
        <v>4682.7448130190196</v>
      </c>
      <c r="AW15"/>
      <c r="AX15"/>
      <c r="AY15"/>
      <c r="AZ15"/>
      <c r="BA15">
        <v>41.9480171203613</v>
      </c>
      <c r="BB15">
        <v>38.662509918212898</v>
      </c>
      <c r="BC15"/>
      <c r="BD15"/>
      <c r="BE15"/>
      <c r="BF15"/>
      <c r="BG15"/>
      <c r="BH15"/>
      <c r="BI15"/>
      <c r="BJ15"/>
      <c r="BK15"/>
      <c r="BL15"/>
      <c r="BM15"/>
      <c r="BN15"/>
      <c r="BO15"/>
      <c r="BP15"/>
    </row>
    <row r="16" spans="1:68">
      <c r="A16" t="s">
        <v>170</v>
      </c>
      <c r="B16" t="s">
        <v>135</v>
      </c>
      <c r="C16" t="s">
        <v>91</v>
      </c>
      <c r="D16">
        <f t="shared" si="0"/>
        <v>105.20988769531259</v>
      </c>
      <c r="E16">
        <v>26.302473068237301</v>
      </c>
      <c r="F16" t="s">
        <v>143</v>
      </c>
      <c r="G16" t="s">
        <v>144</v>
      </c>
      <c r="H16" t="s">
        <v>145</v>
      </c>
      <c r="I16" t="s">
        <v>145</v>
      </c>
      <c r="J16" t="s">
        <v>146</v>
      </c>
      <c r="K16" t="s">
        <v>147</v>
      </c>
      <c r="L16">
        <v>526.04943847656295</v>
      </c>
      <c r="M16"/>
      <c r="N16"/>
      <c r="O16">
        <v>28.899295806884801</v>
      </c>
      <c r="P16">
        <v>23.711370468139599</v>
      </c>
      <c r="Q16">
        <v>17866</v>
      </c>
      <c r="R16">
        <v>395</v>
      </c>
      <c r="S16">
        <v>17471</v>
      </c>
      <c r="T16">
        <v>0</v>
      </c>
      <c r="U16">
        <v>0</v>
      </c>
      <c r="V16">
        <v>0</v>
      </c>
      <c r="W16">
        <v>0</v>
      </c>
      <c r="X16"/>
      <c r="Y16"/>
      <c r="Z16"/>
      <c r="AA16"/>
      <c r="AB16"/>
      <c r="AC16"/>
      <c r="AD16"/>
      <c r="AE16"/>
      <c r="AF16">
        <v>4666.4580078125</v>
      </c>
      <c r="AG16"/>
      <c r="AH16"/>
      <c r="AI16"/>
      <c r="AJ16"/>
      <c r="AK16"/>
      <c r="AL16"/>
      <c r="AM16"/>
      <c r="AN16"/>
      <c r="AO16"/>
      <c r="AP16"/>
      <c r="AQ16"/>
      <c r="AR16"/>
      <c r="AS16"/>
      <c r="AT16">
        <v>5713.9160910304599</v>
      </c>
      <c r="AU16">
        <v>3588.7134752154002</v>
      </c>
      <c r="AV16">
        <v>3635.6996519335798</v>
      </c>
      <c r="AW16"/>
      <c r="AX16"/>
      <c r="AY16"/>
      <c r="AZ16"/>
      <c r="BA16">
        <v>27.626665115356399</v>
      </c>
      <c r="BB16">
        <v>24.9797668457031</v>
      </c>
      <c r="BC16"/>
      <c r="BD16"/>
      <c r="BE16"/>
      <c r="BF16"/>
      <c r="BG16"/>
      <c r="BH16"/>
      <c r="BI16"/>
      <c r="BJ16"/>
      <c r="BK16"/>
      <c r="BL16"/>
      <c r="BM16"/>
      <c r="BN16"/>
      <c r="BO16"/>
      <c r="BP16"/>
    </row>
    <row r="17" spans="1:68">
      <c r="A17" t="s">
        <v>154</v>
      </c>
      <c r="B17" t="s">
        <v>135</v>
      </c>
      <c r="C17" t="s">
        <v>76</v>
      </c>
      <c r="D17">
        <f t="shared" si="0"/>
        <v>130.603759765625</v>
      </c>
      <c r="E17">
        <v>32.6509399414063</v>
      </c>
      <c r="F17" t="s">
        <v>143</v>
      </c>
      <c r="G17" t="s">
        <v>144</v>
      </c>
      <c r="H17" t="s">
        <v>145</v>
      </c>
      <c r="I17" t="s">
        <v>145</v>
      </c>
      <c r="J17" t="s">
        <v>146</v>
      </c>
      <c r="K17" t="s">
        <v>147</v>
      </c>
      <c r="L17">
        <v>653.018798828125</v>
      </c>
      <c r="M17"/>
      <c r="N17"/>
      <c r="O17">
        <v>35.655036926269503</v>
      </c>
      <c r="P17">
        <v>29.654491424560501</v>
      </c>
      <c r="Q17">
        <v>16623</v>
      </c>
      <c r="R17">
        <v>455</v>
      </c>
      <c r="S17">
        <v>16168</v>
      </c>
      <c r="T17">
        <v>0</v>
      </c>
      <c r="U17">
        <v>0</v>
      </c>
      <c r="V17">
        <v>0</v>
      </c>
      <c r="W17">
        <v>0</v>
      </c>
      <c r="X17"/>
      <c r="Y17"/>
      <c r="Z17"/>
      <c r="AA17"/>
      <c r="AB17"/>
      <c r="AC17"/>
      <c r="AD17"/>
      <c r="AE17"/>
      <c r="AF17">
        <v>5392.36572265625</v>
      </c>
      <c r="AG17"/>
      <c r="AH17"/>
      <c r="AI17"/>
      <c r="AJ17"/>
      <c r="AK17"/>
      <c r="AL17"/>
      <c r="AM17"/>
      <c r="AN17"/>
      <c r="AO17"/>
      <c r="AP17"/>
      <c r="AQ17"/>
      <c r="AR17"/>
      <c r="AS17"/>
      <c r="AT17">
        <v>6237.06498647837</v>
      </c>
      <c r="AU17">
        <v>4606.2324618453304</v>
      </c>
      <c r="AV17">
        <v>4650.8711431127604</v>
      </c>
      <c r="AW17"/>
      <c r="AX17"/>
      <c r="AY17"/>
      <c r="AZ17"/>
      <c r="BA17">
        <v>34.182685852050803</v>
      </c>
      <c r="BB17">
        <v>31.1211853027344</v>
      </c>
      <c r="BC17"/>
      <c r="BD17"/>
      <c r="BE17"/>
      <c r="BF17"/>
      <c r="BG17"/>
      <c r="BH17"/>
      <c r="BI17"/>
      <c r="BJ17"/>
      <c r="BK17"/>
      <c r="BL17"/>
      <c r="BM17"/>
      <c r="BN17"/>
      <c r="BO17"/>
      <c r="BP17"/>
    </row>
    <row r="18" spans="1:68">
      <c r="A18" t="s">
        <v>172</v>
      </c>
      <c r="B18" t="s">
        <v>136</v>
      </c>
      <c r="C18" t="s">
        <v>91</v>
      </c>
      <c r="D18">
        <f t="shared" si="0"/>
        <v>65.798193359375006</v>
      </c>
      <c r="E18">
        <v>16.449548721313501</v>
      </c>
      <c r="F18" t="s">
        <v>143</v>
      </c>
      <c r="G18" t="s">
        <v>144</v>
      </c>
      <c r="H18" t="s">
        <v>145</v>
      </c>
      <c r="I18" t="s">
        <v>145</v>
      </c>
      <c r="J18" t="s">
        <v>146</v>
      </c>
      <c r="K18" t="s">
        <v>147</v>
      </c>
      <c r="L18">
        <v>328.990966796875</v>
      </c>
      <c r="M18"/>
      <c r="N18"/>
      <c r="O18">
        <v>18.545717239379901</v>
      </c>
      <c r="P18">
        <v>14.357108116149901</v>
      </c>
      <c r="Q18">
        <v>17069</v>
      </c>
      <c r="R18">
        <v>237</v>
      </c>
      <c r="S18">
        <v>16832</v>
      </c>
      <c r="T18">
        <v>0</v>
      </c>
      <c r="U18">
        <v>0</v>
      </c>
      <c r="V18">
        <v>0</v>
      </c>
      <c r="W18">
        <v>0</v>
      </c>
      <c r="X18"/>
      <c r="Y18"/>
      <c r="Z18"/>
      <c r="AA18"/>
      <c r="AB18"/>
      <c r="AC18"/>
      <c r="AD18"/>
      <c r="AE18"/>
      <c r="AF18">
        <v>4666.4580078125</v>
      </c>
      <c r="AG18"/>
      <c r="AH18"/>
      <c r="AI18"/>
      <c r="AJ18"/>
      <c r="AK18"/>
      <c r="AL18"/>
      <c r="AM18"/>
      <c r="AN18"/>
      <c r="AO18"/>
      <c r="AP18"/>
      <c r="AQ18"/>
      <c r="AR18"/>
      <c r="AS18"/>
      <c r="AT18">
        <v>5711.8598282568601</v>
      </c>
      <c r="AU18">
        <v>3597.7955325746698</v>
      </c>
      <c r="AV18">
        <v>3627.1489357076398</v>
      </c>
      <c r="AW18"/>
      <c r="AX18"/>
      <c r="AY18"/>
      <c r="AZ18"/>
      <c r="BA18">
        <v>17.5185546875</v>
      </c>
      <c r="BB18">
        <v>15.381511688232401</v>
      </c>
      <c r="BC18"/>
      <c r="BD18"/>
      <c r="BE18"/>
      <c r="BF18"/>
      <c r="BG18"/>
      <c r="BH18"/>
      <c r="BI18"/>
      <c r="BJ18"/>
      <c r="BK18"/>
      <c r="BL18"/>
      <c r="BM18"/>
      <c r="BN18"/>
      <c r="BO18"/>
      <c r="BP18"/>
    </row>
    <row r="19" spans="1:68">
      <c r="A19" t="s">
        <v>156</v>
      </c>
      <c r="B19" t="s">
        <v>136</v>
      </c>
      <c r="C19" t="s">
        <v>76</v>
      </c>
      <c r="D19">
        <f t="shared" si="0"/>
        <v>97.005822753906202</v>
      </c>
      <c r="E19">
        <v>24.2514553070068</v>
      </c>
      <c r="F19" t="s">
        <v>143</v>
      </c>
      <c r="G19" t="s">
        <v>144</v>
      </c>
      <c r="H19" t="s">
        <v>145</v>
      </c>
      <c r="I19" t="s">
        <v>145</v>
      </c>
      <c r="J19" t="s">
        <v>146</v>
      </c>
      <c r="K19" t="s">
        <v>147</v>
      </c>
      <c r="L19">
        <v>485.02911376953102</v>
      </c>
      <c r="M19"/>
      <c r="N19"/>
      <c r="O19">
        <v>26.682825088501001</v>
      </c>
      <c r="P19">
        <v>21.825101852416999</v>
      </c>
      <c r="Q19">
        <v>18772</v>
      </c>
      <c r="R19">
        <v>383</v>
      </c>
      <c r="S19">
        <v>18389</v>
      </c>
      <c r="T19">
        <v>0</v>
      </c>
      <c r="U19">
        <v>0</v>
      </c>
      <c r="V19">
        <v>0</v>
      </c>
      <c r="W19">
        <v>0</v>
      </c>
      <c r="X19"/>
      <c r="Y19"/>
      <c r="Z19"/>
      <c r="AA19"/>
      <c r="AB19"/>
      <c r="AC19"/>
      <c r="AD19"/>
      <c r="AE19"/>
      <c r="AF19">
        <v>5392.36572265625</v>
      </c>
      <c r="AG19"/>
      <c r="AH19"/>
      <c r="AI19"/>
      <c r="AJ19"/>
      <c r="AK19"/>
      <c r="AL19"/>
      <c r="AM19"/>
      <c r="AN19"/>
      <c r="AO19"/>
      <c r="AP19"/>
      <c r="AQ19"/>
      <c r="AR19"/>
      <c r="AS19"/>
      <c r="AT19">
        <v>6229.6051666020703</v>
      </c>
      <c r="AU19">
        <v>4554.1068853604102</v>
      </c>
      <c r="AV19">
        <v>4588.2916201630997</v>
      </c>
      <c r="AW19"/>
      <c r="AX19"/>
      <c r="AY19"/>
      <c r="AZ19"/>
      <c r="BA19">
        <v>25.4913215637207</v>
      </c>
      <c r="BB19">
        <v>23.012895584106399</v>
      </c>
      <c r="BC19"/>
      <c r="BD19"/>
      <c r="BE19"/>
      <c r="BF19"/>
      <c r="BG19"/>
      <c r="BH19"/>
      <c r="BI19"/>
      <c r="BJ19"/>
      <c r="BK19"/>
      <c r="BL19"/>
      <c r="BM19"/>
      <c r="BN19"/>
      <c r="BO19"/>
      <c r="BP19"/>
    </row>
    <row r="20" spans="1:68">
      <c r="A20" t="s">
        <v>173</v>
      </c>
      <c r="B20" t="s">
        <v>137</v>
      </c>
      <c r="C20" t="s">
        <v>91</v>
      </c>
      <c r="D20">
        <f t="shared" si="0"/>
        <v>69.211340332031199</v>
      </c>
      <c r="E20">
        <v>17.3028354644775</v>
      </c>
      <c r="F20" t="s">
        <v>143</v>
      </c>
      <c r="G20" t="s">
        <v>144</v>
      </c>
      <c r="H20" t="s">
        <v>145</v>
      </c>
      <c r="I20" t="s">
        <v>145</v>
      </c>
      <c r="J20" t="s">
        <v>146</v>
      </c>
      <c r="K20" t="s">
        <v>147</v>
      </c>
      <c r="L20">
        <v>346.05670166015602</v>
      </c>
      <c r="M20"/>
      <c r="N20"/>
      <c r="O20">
        <v>19.4202270507813</v>
      </c>
      <c r="P20">
        <v>15.189246177673301</v>
      </c>
      <c r="Q20">
        <v>17603</v>
      </c>
      <c r="R20">
        <v>257</v>
      </c>
      <c r="S20">
        <v>17346</v>
      </c>
      <c r="T20">
        <v>0</v>
      </c>
      <c r="U20">
        <v>0</v>
      </c>
      <c r="V20">
        <v>0</v>
      </c>
      <c r="W20">
        <v>0</v>
      </c>
      <c r="X20"/>
      <c r="Y20"/>
      <c r="Z20"/>
      <c r="AA20"/>
      <c r="AB20"/>
      <c r="AC20"/>
      <c r="AD20"/>
      <c r="AE20"/>
      <c r="AF20">
        <v>4666.4580078125</v>
      </c>
      <c r="AG20"/>
      <c r="AH20"/>
      <c r="AI20"/>
      <c r="AJ20"/>
      <c r="AK20"/>
      <c r="AL20"/>
      <c r="AM20"/>
      <c r="AN20"/>
      <c r="AO20"/>
      <c r="AP20"/>
      <c r="AQ20"/>
      <c r="AR20"/>
      <c r="AS20"/>
      <c r="AT20">
        <v>5778.4370687165601</v>
      </c>
      <c r="AU20">
        <v>3666.2371779021501</v>
      </c>
      <c r="AV20">
        <v>3697.0748403426001</v>
      </c>
      <c r="AW20"/>
      <c r="AX20"/>
      <c r="AY20"/>
      <c r="AZ20"/>
      <c r="BA20">
        <v>18.382661819458001</v>
      </c>
      <c r="BB20">
        <v>16.2239990234375</v>
      </c>
      <c r="BC20"/>
      <c r="BD20"/>
      <c r="BE20"/>
      <c r="BF20"/>
      <c r="BG20"/>
      <c r="BH20"/>
      <c r="BI20"/>
      <c r="BJ20"/>
      <c r="BK20"/>
      <c r="BL20"/>
      <c r="BM20"/>
      <c r="BN20"/>
      <c r="BO20"/>
      <c r="BP20"/>
    </row>
    <row r="21" spans="1:68">
      <c r="A21" t="s">
        <v>157</v>
      </c>
      <c r="B21" t="s">
        <v>137</v>
      </c>
      <c r="C21" t="s">
        <v>76</v>
      </c>
      <c r="D21">
        <f t="shared" si="0"/>
        <v>96.661376953125</v>
      </c>
      <c r="E21">
        <v>24.1653442382813</v>
      </c>
      <c r="F21" t="s">
        <v>143</v>
      </c>
      <c r="G21" t="s">
        <v>144</v>
      </c>
      <c r="H21" t="s">
        <v>145</v>
      </c>
      <c r="I21" t="s">
        <v>145</v>
      </c>
      <c r="J21" t="s">
        <v>146</v>
      </c>
      <c r="K21" t="s">
        <v>147</v>
      </c>
      <c r="L21">
        <v>483.306884765625</v>
      </c>
      <c r="M21"/>
      <c r="N21"/>
      <c r="O21">
        <v>26.6819038391113</v>
      </c>
      <c r="P21">
        <v>21.654159545898398</v>
      </c>
      <c r="Q21">
        <v>17461</v>
      </c>
      <c r="R21">
        <v>355</v>
      </c>
      <c r="S21">
        <v>17106</v>
      </c>
      <c r="T21">
        <v>0</v>
      </c>
      <c r="U21">
        <v>0</v>
      </c>
      <c r="V21">
        <v>0</v>
      </c>
      <c r="W21">
        <v>0</v>
      </c>
      <c r="X21"/>
      <c r="Y21"/>
      <c r="Z21"/>
      <c r="AA21"/>
      <c r="AB21"/>
      <c r="AC21"/>
      <c r="AD21"/>
      <c r="AE21"/>
      <c r="AF21">
        <v>5392.36572265625</v>
      </c>
      <c r="AG21"/>
      <c r="AH21"/>
      <c r="AI21"/>
      <c r="AJ21"/>
      <c r="AK21"/>
      <c r="AL21"/>
      <c r="AM21"/>
      <c r="AN21"/>
      <c r="AO21"/>
      <c r="AP21"/>
      <c r="AQ21"/>
      <c r="AR21"/>
      <c r="AS21"/>
      <c r="AT21">
        <v>6250.2228611905803</v>
      </c>
      <c r="AU21">
        <v>4607.9827900697801</v>
      </c>
      <c r="AV21">
        <v>4641.3712114229502</v>
      </c>
      <c r="AW21"/>
      <c r="AX21"/>
      <c r="AY21"/>
      <c r="AZ21"/>
      <c r="BA21">
        <v>25.4486293792725</v>
      </c>
      <c r="BB21">
        <v>22.883457183837901</v>
      </c>
      <c r="BC21"/>
      <c r="BD21"/>
      <c r="BE21"/>
      <c r="BF21"/>
      <c r="BG21"/>
      <c r="BH21"/>
      <c r="BI21"/>
      <c r="BJ21"/>
      <c r="BK21"/>
      <c r="BL21"/>
      <c r="BM21"/>
      <c r="BN21"/>
      <c r="BO21"/>
      <c r="BP21"/>
    </row>
    <row r="22" spans="1:68">
      <c r="A22" t="s">
        <v>174</v>
      </c>
      <c r="B22" t="s">
        <v>138</v>
      </c>
      <c r="C22" t="s">
        <v>91</v>
      </c>
      <c r="D22">
        <f t="shared" si="0"/>
        <v>84.354315185546795</v>
      </c>
      <c r="E22">
        <v>21.088579177856399</v>
      </c>
      <c r="F22" t="s">
        <v>143</v>
      </c>
      <c r="G22" t="s">
        <v>144</v>
      </c>
      <c r="H22" t="s">
        <v>145</v>
      </c>
      <c r="I22" t="s">
        <v>145</v>
      </c>
      <c r="J22" t="s">
        <v>146</v>
      </c>
      <c r="K22" t="s">
        <v>147</v>
      </c>
      <c r="L22">
        <v>421.77157592773398</v>
      </c>
      <c r="M22"/>
      <c r="N22"/>
      <c r="O22">
        <v>23.4854412078857</v>
      </c>
      <c r="P22">
        <v>18.696588516235401</v>
      </c>
      <c r="Q22">
        <v>16774</v>
      </c>
      <c r="R22">
        <v>298</v>
      </c>
      <c r="S22">
        <v>16476</v>
      </c>
      <c r="T22">
        <v>0</v>
      </c>
      <c r="U22">
        <v>0</v>
      </c>
      <c r="V22">
        <v>0</v>
      </c>
      <c r="W22">
        <v>0</v>
      </c>
      <c r="X22"/>
      <c r="Y22"/>
      <c r="Z22"/>
      <c r="AA22"/>
      <c r="AB22"/>
      <c r="AC22"/>
      <c r="AD22"/>
      <c r="AE22"/>
      <c r="AF22">
        <v>4666.4580078125</v>
      </c>
      <c r="AG22"/>
      <c r="AH22"/>
      <c r="AI22"/>
      <c r="AJ22"/>
      <c r="AK22"/>
      <c r="AL22"/>
      <c r="AM22"/>
      <c r="AN22"/>
      <c r="AO22"/>
      <c r="AP22"/>
      <c r="AQ22"/>
      <c r="AR22"/>
      <c r="AS22"/>
      <c r="AT22">
        <v>5618.4202233640899</v>
      </c>
      <c r="AU22">
        <v>3524.5480619774598</v>
      </c>
      <c r="AV22">
        <v>3561.7469354777099</v>
      </c>
      <c r="AW22"/>
      <c r="AX22"/>
      <c r="AY22"/>
      <c r="AZ22"/>
      <c r="BA22">
        <v>22.310857772827099</v>
      </c>
      <c r="BB22">
        <v>19.867567062377901</v>
      </c>
      <c r="BC22"/>
      <c r="BD22"/>
      <c r="BE22"/>
      <c r="BF22"/>
      <c r="BG22"/>
      <c r="BH22"/>
      <c r="BI22"/>
      <c r="BJ22"/>
      <c r="BK22"/>
      <c r="BL22"/>
      <c r="BM22"/>
      <c r="BN22"/>
      <c r="BO22"/>
      <c r="BP22"/>
    </row>
    <row r="23" spans="1:68">
      <c r="A23" t="s">
        <v>158</v>
      </c>
      <c r="B23" t="s">
        <v>138</v>
      </c>
      <c r="C23" t="s">
        <v>76</v>
      </c>
      <c r="D23">
        <f t="shared" si="0"/>
        <v>115.45876464843759</v>
      </c>
      <c r="E23">
        <v>28.864692687988299</v>
      </c>
      <c r="F23" t="s">
        <v>143</v>
      </c>
      <c r="G23" t="s">
        <v>144</v>
      </c>
      <c r="H23" t="s">
        <v>145</v>
      </c>
      <c r="I23" t="s">
        <v>145</v>
      </c>
      <c r="J23" t="s">
        <v>146</v>
      </c>
      <c r="K23" t="s">
        <v>147</v>
      </c>
      <c r="L23">
        <v>577.29382324218795</v>
      </c>
      <c r="M23"/>
      <c r="N23"/>
      <c r="O23">
        <v>31.813625335693398</v>
      </c>
      <c r="P23">
        <v>25.923133850097699</v>
      </c>
      <c r="Q23">
        <v>15225</v>
      </c>
      <c r="R23">
        <v>369</v>
      </c>
      <c r="S23">
        <v>14856</v>
      </c>
      <c r="T23">
        <v>0</v>
      </c>
      <c r="U23">
        <v>0</v>
      </c>
      <c r="V23">
        <v>0</v>
      </c>
      <c r="W23">
        <v>0</v>
      </c>
      <c r="X23"/>
      <c r="Y23"/>
      <c r="Z23"/>
      <c r="AA23"/>
      <c r="AB23"/>
      <c r="AC23"/>
      <c r="AD23"/>
      <c r="AE23"/>
      <c r="AF23">
        <v>5392.36572265625</v>
      </c>
      <c r="AG23"/>
      <c r="AH23"/>
      <c r="AI23"/>
      <c r="AJ23"/>
      <c r="AK23"/>
      <c r="AL23"/>
      <c r="AM23"/>
      <c r="AN23"/>
      <c r="AO23"/>
      <c r="AP23"/>
      <c r="AQ23"/>
      <c r="AR23"/>
      <c r="AS23"/>
      <c r="AT23">
        <v>6285.7942549542704</v>
      </c>
      <c r="AU23">
        <v>4607.5088048389498</v>
      </c>
      <c r="AV23">
        <v>4648.18449161021</v>
      </c>
      <c r="AW23"/>
      <c r="AX23"/>
      <c r="AY23"/>
      <c r="AZ23"/>
      <c r="BA23">
        <v>30.368328094482401</v>
      </c>
      <c r="BB23">
        <v>27.362977981567401</v>
      </c>
      <c r="BC23"/>
      <c r="BD23"/>
      <c r="BE23"/>
      <c r="BF23"/>
      <c r="BG23"/>
      <c r="BH23"/>
      <c r="BI23"/>
      <c r="BJ23"/>
      <c r="BK23"/>
      <c r="BL23"/>
      <c r="BM23"/>
      <c r="BN23"/>
      <c r="BO23"/>
      <c r="BP23"/>
    </row>
    <row r="24" spans="1:68">
      <c r="A24" t="s">
        <v>175</v>
      </c>
      <c r="B24" t="s">
        <v>139</v>
      </c>
      <c r="C24" t="s">
        <v>91</v>
      </c>
      <c r="D24">
        <f t="shared" si="0"/>
        <v>77.309661865234403</v>
      </c>
      <c r="E24">
        <v>19.327415466308601</v>
      </c>
      <c r="F24" t="s">
        <v>143</v>
      </c>
      <c r="G24" t="s">
        <v>144</v>
      </c>
      <c r="H24" t="s">
        <v>145</v>
      </c>
      <c r="I24" t="s">
        <v>145</v>
      </c>
      <c r="J24" t="s">
        <v>146</v>
      </c>
      <c r="K24" t="s">
        <v>147</v>
      </c>
      <c r="L24">
        <v>386.54830932617199</v>
      </c>
      <c r="M24"/>
      <c r="N24"/>
      <c r="O24">
        <v>21.573501586914102</v>
      </c>
      <c r="P24">
        <v>17.085607528686499</v>
      </c>
      <c r="Q24">
        <v>17491</v>
      </c>
      <c r="R24">
        <v>285</v>
      </c>
      <c r="S24">
        <v>17206</v>
      </c>
      <c r="T24">
        <v>0</v>
      </c>
      <c r="U24">
        <v>0</v>
      </c>
      <c r="V24">
        <v>0</v>
      </c>
      <c r="W24">
        <v>0</v>
      </c>
      <c r="X24"/>
      <c r="Y24"/>
      <c r="Z24"/>
      <c r="AA24"/>
      <c r="AB24"/>
      <c r="AC24"/>
      <c r="AD24"/>
      <c r="AE24"/>
      <c r="AF24">
        <v>4666.4580078125</v>
      </c>
      <c r="AG24"/>
      <c r="AH24"/>
      <c r="AI24"/>
      <c r="AJ24"/>
      <c r="AK24"/>
      <c r="AL24"/>
      <c r="AM24"/>
      <c r="AN24"/>
      <c r="AO24"/>
      <c r="AP24"/>
      <c r="AQ24"/>
      <c r="AR24"/>
      <c r="AS24"/>
      <c r="AT24">
        <v>5662.6482147752204</v>
      </c>
      <c r="AU24">
        <v>3575.0770487294799</v>
      </c>
      <c r="AV24">
        <v>3609.0921297610498</v>
      </c>
      <c r="AW24"/>
      <c r="AX24"/>
      <c r="AY24"/>
      <c r="AZ24"/>
      <c r="BA24">
        <v>20.472843170166001</v>
      </c>
      <c r="BB24">
        <v>18.183101654052699</v>
      </c>
      <c r="BC24"/>
      <c r="BD24"/>
      <c r="BE24"/>
      <c r="BF24"/>
      <c r="BG24"/>
      <c r="BH24"/>
      <c r="BI24"/>
      <c r="BJ24"/>
      <c r="BK24"/>
      <c r="BL24"/>
      <c r="BM24"/>
      <c r="BN24"/>
      <c r="BO24"/>
      <c r="BP24"/>
    </row>
    <row r="25" spans="1:68">
      <c r="A25" t="s">
        <v>159</v>
      </c>
      <c r="B25" t="s">
        <v>139</v>
      </c>
      <c r="C25" t="s">
        <v>76</v>
      </c>
      <c r="D25">
        <f t="shared" si="0"/>
        <v>4000000</v>
      </c>
      <c r="E25">
        <v>1000000</v>
      </c>
      <c r="F25" t="s">
        <v>143</v>
      </c>
      <c r="G25" t="s">
        <v>144</v>
      </c>
      <c r="H25" t="s">
        <v>145</v>
      </c>
      <c r="I25" t="s">
        <v>145</v>
      </c>
      <c r="J25" t="s">
        <v>146</v>
      </c>
      <c r="K25" t="s">
        <v>147</v>
      </c>
      <c r="L25">
        <v>20000000</v>
      </c>
      <c r="M25"/>
      <c r="N25"/>
      <c r="O25">
        <v>1000000</v>
      </c>
      <c r="P25">
        <v>9863.3564453125</v>
      </c>
      <c r="Q25">
        <v>13110</v>
      </c>
      <c r="R25">
        <v>13110</v>
      </c>
      <c r="S25">
        <v>0</v>
      </c>
      <c r="T25">
        <v>0</v>
      </c>
      <c r="U25">
        <v>0</v>
      </c>
      <c r="V25">
        <v>0</v>
      </c>
      <c r="W25">
        <v>0</v>
      </c>
      <c r="X25"/>
      <c r="Y25"/>
      <c r="Z25"/>
      <c r="AA25"/>
      <c r="AB25"/>
      <c r="AC25"/>
      <c r="AD25"/>
      <c r="AE25"/>
      <c r="AF25">
        <v>5392.36572265625</v>
      </c>
      <c r="AG25"/>
      <c r="AH25"/>
      <c r="AI25"/>
      <c r="AJ25"/>
      <c r="AK25"/>
      <c r="AL25"/>
      <c r="AM25"/>
      <c r="AN25"/>
      <c r="AO25"/>
      <c r="AP25"/>
      <c r="AQ25"/>
      <c r="AR25"/>
      <c r="AS25"/>
      <c r="AT25">
        <v>6237.3592725019098</v>
      </c>
      <c r="AU25">
        <v>0</v>
      </c>
      <c r="AV25">
        <v>6237.3592725019098</v>
      </c>
      <c r="AW25"/>
      <c r="AX25"/>
      <c r="AY25"/>
      <c r="AZ25"/>
      <c r="BA25">
        <v>1000000</v>
      </c>
      <c r="BB25">
        <v>10784.7646484375</v>
      </c>
      <c r="BC25"/>
      <c r="BD25"/>
      <c r="BE25"/>
      <c r="BF25"/>
      <c r="BG25"/>
      <c r="BH25"/>
      <c r="BI25"/>
      <c r="BJ25"/>
      <c r="BK25"/>
      <c r="BL25"/>
      <c r="BM25"/>
      <c r="BN25"/>
      <c r="BO25"/>
      <c r="BP25"/>
    </row>
    <row r="26" spans="1:68">
      <c r="A26" t="s">
        <v>176</v>
      </c>
      <c r="B26" t="s">
        <v>140</v>
      </c>
      <c r="C26" t="s">
        <v>91</v>
      </c>
      <c r="D26">
        <f t="shared" si="0"/>
        <v>112.8706176757812</v>
      </c>
      <c r="E26">
        <v>28.217653274536101</v>
      </c>
      <c r="F26" t="s">
        <v>143</v>
      </c>
      <c r="G26" t="s">
        <v>144</v>
      </c>
      <c r="H26" t="s">
        <v>145</v>
      </c>
      <c r="I26" t="s">
        <v>145</v>
      </c>
      <c r="J26" t="s">
        <v>146</v>
      </c>
      <c r="K26" t="s">
        <v>147</v>
      </c>
      <c r="L26">
        <v>564.35308837890602</v>
      </c>
      <c r="M26"/>
      <c r="N26"/>
      <c r="O26">
        <v>30.932477951049801</v>
      </c>
      <c r="P26">
        <v>25.509080886840799</v>
      </c>
      <c r="Q26">
        <v>17553</v>
      </c>
      <c r="R26">
        <v>416</v>
      </c>
      <c r="S26">
        <v>17137</v>
      </c>
      <c r="T26">
        <v>0</v>
      </c>
      <c r="U26">
        <v>0</v>
      </c>
      <c r="V26">
        <v>0</v>
      </c>
      <c r="W26">
        <v>0</v>
      </c>
      <c r="X26"/>
      <c r="Y26"/>
      <c r="Z26"/>
      <c r="AA26"/>
      <c r="AB26"/>
      <c r="AC26"/>
      <c r="AD26"/>
      <c r="AE26"/>
      <c r="AF26">
        <v>4666.4580078125</v>
      </c>
      <c r="AG26"/>
      <c r="AH26"/>
      <c r="AI26"/>
      <c r="AJ26"/>
      <c r="AK26"/>
      <c r="AL26"/>
      <c r="AM26"/>
      <c r="AN26"/>
      <c r="AO26"/>
      <c r="AP26"/>
      <c r="AQ26"/>
      <c r="AR26"/>
      <c r="AS26"/>
      <c r="AT26">
        <v>5732.70945739746</v>
      </c>
      <c r="AU26">
        <v>3633.9438672450601</v>
      </c>
      <c r="AV26">
        <v>3683.6838823708699</v>
      </c>
      <c r="AW26"/>
      <c r="AX26"/>
      <c r="AY26"/>
      <c r="AZ26"/>
      <c r="BA26">
        <v>29.601987838745099</v>
      </c>
      <c r="BB26">
        <v>26.8349514007568</v>
      </c>
      <c r="BC26"/>
      <c r="BD26"/>
      <c r="BE26"/>
      <c r="BF26"/>
      <c r="BG26"/>
      <c r="BH26"/>
      <c r="BI26"/>
      <c r="BJ26"/>
      <c r="BK26"/>
      <c r="BL26"/>
      <c r="BM26"/>
      <c r="BN26"/>
      <c r="BO26"/>
      <c r="BP26"/>
    </row>
    <row r="27" spans="1:68">
      <c r="A27" t="s">
        <v>160</v>
      </c>
      <c r="B27" t="s">
        <v>140</v>
      </c>
      <c r="C27" t="s">
        <v>76</v>
      </c>
      <c r="D27">
        <f t="shared" si="0"/>
        <v>158.99245605468758</v>
      </c>
      <c r="E27">
        <v>39.748115539550803</v>
      </c>
      <c r="F27" t="s">
        <v>143</v>
      </c>
      <c r="G27" t="s">
        <v>144</v>
      </c>
      <c r="H27" t="s">
        <v>145</v>
      </c>
      <c r="I27" t="s">
        <v>145</v>
      </c>
      <c r="J27" t="s">
        <v>146</v>
      </c>
      <c r="K27" t="s">
        <v>147</v>
      </c>
      <c r="L27">
        <v>794.96228027343795</v>
      </c>
      <c r="M27"/>
      <c r="N27"/>
      <c r="O27">
        <v>42.871158599853501</v>
      </c>
      <c r="P27">
        <v>36.633346557617202</v>
      </c>
      <c r="Q27">
        <v>18783</v>
      </c>
      <c r="R27">
        <v>624</v>
      </c>
      <c r="S27">
        <v>18159</v>
      </c>
      <c r="T27">
        <v>0</v>
      </c>
      <c r="U27">
        <v>0</v>
      </c>
      <c r="V27">
        <v>0</v>
      </c>
      <c r="W27">
        <v>0</v>
      </c>
      <c r="X27"/>
      <c r="Y27"/>
      <c r="Z27"/>
      <c r="AA27"/>
      <c r="AB27"/>
      <c r="AC27"/>
      <c r="AD27"/>
      <c r="AE27"/>
      <c r="AF27">
        <v>5392.36572265625</v>
      </c>
      <c r="AG27"/>
      <c r="AH27"/>
      <c r="AI27"/>
      <c r="AJ27"/>
      <c r="AK27"/>
      <c r="AL27"/>
      <c r="AM27"/>
      <c r="AN27"/>
      <c r="AO27"/>
      <c r="AP27"/>
      <c r="AQ27"/>
      <c r="AR27"/>
      <c r="AS27"/>
      <c r="AT27">
        <v>6230.8006224020901</v>
      </c>
      <c r="AU27">
        <v>4605.2184273159801</v>
      </c>
      <c r="AV27">
        <v>4659.2227551514497</v>
      </c>
      <c r="AW27"/>
      <c r="AX27"/>
      <c r="AY27"/>
      <c r="AZ27"/>
      <c r="BA27">
        <v>41.340465545654297</v>
      </c>
      <c r="BB27">
        <v>38.157920837402301</v>
      </c>
      <c r="BC27"/>
      <c r="BD27"/>
      <c r="BE27"/>
      <c r="BF27"/>
      <c r="BG27"/>
      <c r="BH27"/>
      <c r="BI27"/>
      <c r="BJ27"/>
      <c r="BK27"/>
      <c r="BL27"/>
      <c r="BM27"/>
      <c r="BN27"/>
      <c r="BO27"/>
      <c r="BP27"/>
    </row>
    <row r="28" spans="1:68">
      <c r="A28" t="s">
        <v>177</v>
      </c>
      <c r="B28" t="s">
        <v>141</v>
      </c>
      <c r="C28" t="s">
        <v>91</v>
      </c>
      <c r="D28">
        <f t="shared" si="0"/>
        <v>100.9907348632812</v>
      </c>
      <c r="E28">
        <v>25.247684478759801</v>
      </c>
      <c r="F28" t="s">
        <v>143</v>
      </c>
      <c r="G28" t="s">
        <v>144</v>
      </c>
      <c r="H28" t="s">
        <v>145</v>
      </c>
      <c r="I28" t="s">
        <v>145</v>
      </c>
      <c r="J28" t="s">
        <v>146</v>
      </c>
      <c r="K28" t="s">
        <v>147</v>
      </c>
      <c r="L28">
        <v>504.95367431640602</v>
      </c>
      <c r="M28"/>
      <c r="N28"/>
      <c r="O28">
        <v>27.775739669799801</v>
      </c>
      <c r="P28">
        <v>22.7250461578369</v>
      </c>
      <c r="Q28">
        <v>18086</v>
      </c>
      <c r="R28">
        <v>384</v>
      </c>
      <c r="S28">
        <v>17702</v>
      </c>
      <c r="T28">
        <v>0</v>
      </c>
      <c r="U28">
        <v>0</v>
      </c>
      <c r="V28">
        <v>0</v>
      </c>
      <c r="W28">
        <v>0</v>
      </c>
      <c r="X28"/>
      <c r="Y28"/>
      <c r="Z28"/>
      <c r="AA28"/>
      <c r="AB28"/>
      <c r="AC28"/>
      <c r="AD28"/>
      <c r="AE28"/>
      <c r="AF28">
        <v>4666.4580078125</v>
      </c>
      <c r="AG28"/>
      <c r="AH28"/>
      <c r="AI28"/>
      <c r="AJ28"/>
      <c r="AK28"/>
      <c r="AL28"/>
      <c r="AM28"/>
      <c r="AN28"/>
      <c r="AO28"/>
      <c r="AP28"/>
      <c r="AQ28"/>
      <c r="AR28"/>
      <c r="AS28"/>
      <c r="AT28">
        <v>5695.1786130269402</v>
      </c>
      <c r="AU28">
        <v>3599.86650351457</v>
      </c>
      <c r="AV28">
        <v>3644.3539440792401</v>
      </c>
      <c r="AW28"/>
      <c r="AX28"/>
      <c r="AY28"/>
      <c r="AZ28"/>
      <c r="BA28">
        <v>26.536828994751001</v>
      </c>
      <c r="BB28">
        <v>23.959947586059599</v>
      </c>
      <c r="BC28"/>
      <c r="BD28"/>
      <c r="BE28"/>
      <c r="BF28"/>
      <c r="BG28"/>
      <c r="BH28"/>
      <c r="BI28"/>
      <c r="BJ28"/>
      <c r="BK28"/>
      <c r="BL28"/>
      <c r="BM28"/>
      <c r="BN28"/>
      <c r="BO28"/>
      <c r="BP28"/>
    </row>
    <row r="29" spans="1:68">
      <c r="A29" t="s">
        <v>161</v>
      </c>
      <c r="B29" t="s">
        <v>141</v>
      </c>
      <c r="C29" t="s">
        <v>76</v>
      </c>
      <c r="D29">
        <f t="shared" si="0"/>
        <v>139.045654296875</v>
      </c>
      <c r="E29">
        <v>34.7614135742188</v>
      </c>
      <c r="F29" t="s">
        <v>143</v>
      </c>
      <c r="G29" t="s">
        <v>144</v>
      </c>
      <c r="H29" t="s">
        <v>145</v>
      </c>
      <c r="I29" t="s">
        <v>145</v>
      </c>
      <c r="J29" t="s">
        <v>146</v>
      </c>
      <c r="K29" t="s">
        <v>147</v>
      </c>
      <c r="L29">
        <v>695.228271484375</v>
      </c>
      <c r="M29"/>
      <c r="N29"/>
      <c r="O29">
        <v>37.806358337402301</v>
      </c>
      <c r="P29">
        <v>31.724330902099599</v>
      </c>
      <c r="Q29">
        <v>17242</v>
      </c>
      <c r="R29">
        <v>502</v>
      </c>
      <c r="S29">
        <v>16740</v>
      </c>
      <c r="T29">
        <v>0</v>
      </c>
      <c r="U29">
        <v>0</v>
      </c>
      <c r="V29">
        <v>0</v>
      </c>
      <c r="W29">
        <v>0</v>
      </c>
      <c r="X29"/>
      <c r="Y29"/>
      <c r="Z29"/>
      <c r="AA29"/>
      <c r="AB29"/>
      <c r="AC29"/>
      <c r="AD29"/>
      <c r="AE29"/>
      <c r="AF29">
        <v>5392.36572265625</v>
      </c>
      <c r="AG29"/>
      <c r="AH29"/>
      <c r="AI29"/>
      <c r="AJ29"/>
      <c r="AK29"/>
      <c r="AL29"/>
      <c r="AM29"/>
      <c r="AN29"/>
      <c r="AO29"/>
      <c r="AP29"/>
      <c r="AQ29"/>
      <c r="AR29"/>
      <c r="AS29"/>
      <c r="AT29">
        <v>6203.4844790758798</v>
      </c>
      <c r="AU29">
        <v>4594.0259703204301</v>
      </c>
      <c r="AV29">
        <v>4640.8852773262797</v>
      </c>
      <c r="AW29"/>
      <c r="AX29"/>
      <c r="AY29"/>
      <c r="AZ29"/>
      <c r="BA29">
        <v>36.313972473144503</v>
      </c>
      <c r="BB29">
        <v>33.210903167724602</v>
      </c>
      <c r="BC29"/>
      <c r="BD29"/>
      <c r="BE29"/>
      <c r="BF29"/>
      <c r="BG29"/>
      <c r="BH29"/>
      <c r="BI29"/>
      <c r="BJ29"/>
      <c r="BK29"/>
      <c r="BL29"/>
      <c r="BM29"/>
      <c r="BN29"/>
      <c r="BO29"/>
      <c r="BP29"/>
    </row>
    <row r="30" spans="1:68">
      <c r="A30" t="s">
        <v>171</v>
      </c>
      <c r="B30" t="s">
        <v>7</v>
      </c>
      <c r="C30" t="s">
        <v>91</v>
      </c>
      <c r="D30">
        <f t="shared" si="0"/>
        <v>0</v>
      </c>
      <c r="E30">
        <v>0</v>
      </c>
      <c r="F30" t="s">
        <v>143</v>
      </c>
      <c r="G30" t="s">
        <v>144</v>
      </c>
      <c r="H30" t="s">
        <v>145</v>
      </c>
      <c r="I30" t="s">
        <v>145</v>
      </c>
      <c r="J30" t="s">
        <v>146</v>
      </c>
      <c r="K30" t="s">
        <v>147</v>
      </c>
      <c r="L30">
        <v>0</v>
      </c>
      <c r="M30"/>
      <c r="N30"/>
      <c r="O30">
        <v>0.18577970564365401</v>
      </c>
      <c r="P30">
        <v>0</v>
      </c>
      <c r="Q30">
        <v>18974</v>
      </c>
      <c r="R30">
        <v>0</v>
      </c>
      <c r="S30">
        <v>18974</v>
      </c>
      <c r="T30">
        <v>0</v>
      </c>
      <c r="U30">
        <v>0</v>
      </c>
      <c r="V30">
        <v>0</v>
      </c>
      <c r="W30">
        <v>0</v>
      </c>
      <c r="X30"/>
      <c r="Y30"/>
      <c r="Z30"/>
      <c r="AA30"/>
      <c r="AB30"/>
      <c r="AC30"/>
      <c r="AD30"/>
      <c r="AE30"/>
      <c r="AF30">
        <v>4666.4580078125</v>
      </c>
      <c r="AG30"/>
      <c r="AH30"/>
      <c r="AI30"/>
      <c r="AJ30"/>
      <c r="AK30"/>
      <c r="AL30"/>
      <c r="AM30"/>
      <c r="AN30"/>
      <c r="AO30"/>
      <c r="AP30"/>
      <c r="AQ30"/>
      <c r="AR30"/>
      <c r="AS30"/>
      <c r="AT30">
        <v>0</v>
      </c>
      <c r="AU30">
        <v>3393.0564373760599</v>
      </c>
      <c r="AV30">
        <v>3393.0564373760599</v>
      </c>
      <c r="AW30"/>
      <c r="AX30"/>
      <c r="AY30"/>
      <c r="AZ30"/>
      <c r="BA30">
        <v>8.4887020289897905E-2</v>
      </c>
      <c r="BB30">
        <v>0</v>
      </c>
      <c r="BC30"/>
      <c r="BD30"/>
      <c r="BE30"/>
      <c r="BF30"/>
      <c r="BG30"/>
      <c r="BH30"/>
      <c r="BI30"/>
      <c r="BJ30"/>
      <c r="BK30"/>
      <c r="BL30"/>
      <c r="BM30"/>
      <c r="BN30"/>
      <c r="BO30"/>
      <c r="BP30"/>
    </row>
    <row r="31" spans="1:68">
      <c r="A31" t="s">
        <v>155</v>
      </c>
      <c r="B31" t="s">
        <v>7</v>
      </c>
      <c r="C31" t="s">
        <v>76</v>
      </c>
      <c r="D31">
        <f t="shared" si="0"/>
        <v>0.46960206031799395</v>
      </c>
      <c r="E31">
        <v>0.117400519549847</v>
      </c>
      <c r="F31" t="s">
        <v>143</v>
      </c>
      <c r="G31" t="s">
        <v>144</v>
      </c>
      <c r="H31" t="s">
        <v>145</v>
      </c>
      <c r="I31" t="s">
        <v>145</v>
      </c>
      <c r="J31" t="s">
        <v>146</v>
      </c>
      <c r="K31" t="s">
        <v>147</v>
      </c>
      <c r="L31">
        <v>2.3480103015899698</v>
      </c>
      <c r="M31"/>
      <c r="N31"/>
      <c r="O31">
        <v>0.37607520818710299</v>
      </c>
      <c r="P31">
        <v>1.77854262292385E-2</v>
      </c>
      <c r="Q31">
        <v>20043</v>
      </c>
      <c r="R31">
        <v>2</v>
      </c>
      <c r="S31">
        <v>20041</v>
      </c>
      <c r="T31">
        <v>0</v>
      </c>
      <c r="U31">
        <v>0</v>
      </c>
      <c r="V31">
        <v>0</v>
      </c>
      <c r="W31">
        <v>0</v>
      </c>
      <c r="X31"/>
      <c r="Y31"/>
      <c r="Z31"/>
      <c r="AA31"/>
      <c r="AB31"/>
      <c r="AC31"/>
      <c r="AD31"/>
      <c r="AE31"/>
      <c r="AF31">
        <v>5392.36572265625</v>
      </c>
      <c r="AG31"/>
      <c r="AH31"/>
      <c r="AI31"/>
      <c r="AJ31"/>
      <c r="AK31"/>
      <c r="AL31"/>
      <c r="AM31"/>
      <c r="AN31"/>
      <c r="AO31"/>
      <c r="AP31"/>
      <c r="AQ31"/>
      <c r="AR31"/>
      <c r="AS31"/>
      <c r="AT31">
        <v>9028.8640136718805</v>
      </c>
      <c r="AU31">
        <v>4432.58877116852</v>
      </c>
      <c r="AV31">
        <v>4433.0474126136596</v>
      </c>
      <c r="AW31"/>
      <c r="AX31"/>
      <c r="AY31"/>
      <c r="AZ31"/>
      <c r="BA31">
        <v>0.225712895393372</v>
      </c>
      <c r="BB31">
        <v>5.0950385630130803E-2</v>
      </c>
      <c r="BC31"/>
      <c r="BD31"/>
      <c r="BE31"/>
      <c r="BF31"/>
      <c r="BG31"/>
      <c r="BH31"/>
      <c r="BI31"/>
      <c r="BJ31"/>
      <c r="BK31"/>
      <c r="BL31"/>
      <c r="BM31"/>
      <c r="BN31"/>
      <c r="BO31"/>
      <c r="BP31"/>
    </row>
    <row r="32" spans="1:68">
      <c r="A32" t="s">
        <v>178</v>
      </c>
      <c r="B32" t="s">
        <v>90</v>
      </c>
      <c r="C32" t="s">
        <v>91</v>
      </c>
      <c r="D32">
        <f t="shared" si="0"/>
        <v>33.842098999023399</v>
      </c>
      <c r="E32">
        <v>8.4605245590209996</v>
      </c>
      <c r="F32" t="s">
        <v>143</v>
      </c>
      <c r="G32" t="s">
        <v>144</v>
      </c>
      <c r="H32" t="s">
        <v>145</v>
      </c>
      <c r="I32" t="s">
        <v>145</v>
      </c>
      <c r="J32" t="s">
        <v>146</v>
      </c>
      <c r="K32" t="s">
        <v>147</v>
      </c>
      <c r="L32">
        <v>169.21049499511699</v>
      </c>
      <c r="M32"/>
      <c r="N32"/>
      <c r="O32">
        <v>9.9271535873413104</v>
      </c>
      <c r="P32">
        <v>6.9957232475280797</v>
      </c>
      <c r="Q32">
        <v>17863</v>
      </c>
      <c r="R32">
        <v>128</v>
      </c>
      <c r="S32">
        <v>17735</v>
      </c>
      <c r="T32">
        <v>0</v>
      </c>
      <c r="U32">
        <v>0</v>
      </c>
      <c r="V32">
        <v>0</v>
      </c>
      <c r="W32">
        <v>0</v>
      </c>
      <c r="X32"/>
      <c r="Y32"/>
      <c r="Z32"/>
      <c r="AA32"/>
      <c r="AB32"/>
      <c r="AC32"/>
      <c r="AD32"/>
      <c r="AE32"/>
      <c r="AF32">
        <v>4666.4580078125</v>
      </c>
      <c r="AG32"/>
      <c r="AH32"/>
      <c r="AI32"/>
      <c r="AJ32"/>
      <c r="AK32"/>
      <c r="AL32"/>
      <c r="AM32"/>
      <c r="AN32"/>
      <c r="AO32"/>
      <c r="AP32"/>
      <c r="AQ32"/>
      <c r="AR32"/>
      <c r="AS32"/>
      <c r="AT32">
        <v>5702.8922843933096</v>
      </c>
      <c r="AU32">
        <v>3620.3856574162601</v>
      </c>
      <c r="AV32">
        <v>3635.30817033419</v>
      </c>
      <c r="AW32"/>
      <c r="AX32"/>
      <c r="AY32"/>
      <c r="AZ32"/>
      <c r="BA32">
        <v>9.2085752487182599</v>
      </c>
      <c r="BB32">
        <v>7.7129487991332999</v>
      </c>
      <c r="BC32"/>
      <c r="BD32"/>
      <c r="BE32"/>
      <c r="BF32"/>
      <c r="BG32"/>
      <c r="BH32"/>
      <c r="BI32"/>
      <c r="BJ32"/>
      <c r="BK32"/>
      <c r="BL32"/>
      <c r="BM32"/>
      <c r="BN32"/>
      <c r="BO32"/>
      <c r="BP32"/>
    </row>
    <row r="33" spans="1:68">
      <c r="A33" t="s">
        <v>162</v>
      </c>
      <c r="B33" t="s">
        <v>90</v>
      </c>
      <c r="C33" t="s">
        <v>76</v>
      </c>
      <c r="D33">
        <f t="shared" si="0"/>
        <v>41.683081054687605</v>
      </c>
      <c r="E33">
        <v>10.4207706451416</v>
      </c>
      <c r="F33" t="s">
        <v>143</v>
      </c>
      <c r="G33" t="s">
        <v>144</v>
      </c>
      <c r="H33" t="s">
        <v>145</v>
      </c>
      <c r="I33" t="s">
        <v>145</v>
      </c>
      <c r="J33" t="s">
        <v>146</v>
      </c>
      <c r="K33" t="s">
        <v>147</v>
      </c>
      <c r="L33">
        <v>208.41540527343801</v>
      </c>
      <c r="M33"/>
      <c r="N33"/>
      <c r="O33">
        <v>12.057198524475099</v>
      </c>
      <c r="P33">
        <v>8.7866144180297905</v>
      </c>
      <c r="Q33">
        <v>17690</v>
      </c>
      <c r="R33">
        <v>156</v>
      </c>
      <c r="S33">
        <v>17534</v>
      </c>
      <c r="T33">
        <v>0</v>
      </c>
      <c r="U33">
        <v>0</v>
      </c>
      <c r="V33">
        <v>0</v>
      </c>
      <c r="W33">
        <v>0</v>
      </c>
      <c r="X33"/>
      <c r="Y33"/>
      <c r="Z33"/>
      <c r="AA33"/>
      <c r="AB33"/>
      <c r="AC33"/>
      <c r="AD33"/>
      <c r="AE33"/>
      <c r="AF33">
        <v>5392.36572265625</v>
      </c>
      <c r="AG33"/>
      <c r="AH33"/>
      <c r="AI33"/>
      <c r="AJ33"/>
      <c r="AK33"/>
      <c r="AL33"/>
      <c r="AM33"/>
      <c r="AN33"/>
      <c r="AO33"/>
      <c r="AP33"/>
      <c r="AQ33"/>
      <c r="AR33"/>
      <c r="AS33"/>
      <c r="AT33">
        <v>6377.4205510066104</v>
      </c>
      <c r="AU33">
        <v>4456.2507998411102</v>
      </c>
      <c r="AV33">
        <v>4473.19271511426</v>
      </c>
      <c r="AW33"/>
      <c r="AX33"/>
      <c r="AY33"/>
      <c r="AZ33"/>
      <c r="BA33">
        <v>11.2553977966309</v>
      </c>
      <c r="BB33">
        <v>9.5867347717285192</v>
      </c>
      <c r="BC33"/>
      <c r="BD33"/>
      <c r="BE33"/>
      <c r="BF33"/>
      <c r="BG33"/>
      <c r="BH33"/>
      <c r="BI33"/>
      <c r="BJ33"/>
      <c r="BK33"/>
      <c r="BL33"/>
      <c r="BM33"/>
      <c r="BN33"/>
      <c r="BO33"/>
      <c r="BP33"/>
    </row>
  </sheetData>
  <autoFilter ref="A1:BC1" xr:uid="{4D8FD7B6-1CF6-A34B-9682-D1373F1701C1}">
    <sortState xmlns:xlrd2="http://schemas.microsoft.com/office/spreadsheetml/2017/richdata2" ref="A2:BC33">
      <sortCondition ref="B1:B33"/>
    </sortState>
  </autoFilter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topLeftCell="F4" zoomScale="225" workbookViewId="0">
      <selection activeCell="J7" sqref="J7:J14"/>
    </sheetView>
  </sheetViews>
  <sheetFormatPr defaultColWidth="10.83203125" defaultRowHeight="15.5"/>
  <cols>
    <col min="1" max="1" width="10.83203125" style="1"/>
    <col min="2" max="2" width="15.5" style="1" customWidth="1"/>
    <col min="3" max="3" width="17" style="1" customWidth="1"/>
    <col min="4" max="4" width="16.6640625" style="1" bestFit="1" customWidth="1"/>
    <col min="5" max="5" width="16.6640625" style="1" customWidth="1"/>
    <col min="6" max="6" width="16.6640625" style="1" bestFit="1" customWidth="1"/>
    <col min="7" max="7" width="15.83203125" style="1" customWidth="1"/>
    <col min="8" max="8" width="16.6640625" style="1" bestFit="1" customWidth="1"/>
    <col min="9" max="9" width="17.33203125" style="1" customWidth="1"/>
    <col min="10" max="10" width="16.6640625" style="1" bestFit="1" customWidth="1"/>
    <col min="11" max="11" width="17.1640625" style="1" customWidth="1"/>
    <col min="12" max="12" width="16.6640625" style="1" bestFit="1" customWidth="1"/>
    <col min="13" max="13" width="16.5" style="1" customWidth="1"/>
    <col min="14" max="14" width="16.6640625" style="1" bestFit="1" customWidth="1"/>
    <col min="15" max="16384" width="10.83203125" style="1"/>
  </cols>
  <sheetData>
    <row r="1" spans="1:14">
      <c r="A1" s="1" t="s">
        <v>92</v>
      </c>
    </row>
    <row r="3" spans="1:14">
      <c r="B3" s="1" t="s">
        <v>93</v>
      </c>
    </row>
    <row r="4" spans="1:14" ht="16" thickBot="1">
      <c r="C4" s="93"/>
      <c r="D4" s="93"/>
      <c r="E4" s="93"/>
      <c r="F4" s="93"/>
      <c r="I4" s="93" t="s">
        <v>117</v>
      </c>
      <c r="J4" s="93"/>
      <c r="K4" s="93"/>
      <c r="L4" s="93"/>
    </row>
    <row r="5" spans="1:14">
      <c r="B5" s="5" t="s">
        <v>0</v>
      </c>
      <c r="C5" s="6">
        <v>1</v>
      </c>
      <c r="D5" s="6">
        <v>2</v>
      </c>
      <c r="E5" s="6">
        <v>3</v>
      </c>
      <c r="F5" s="6">
        <v>4</v>
      </c>
      <c r="G5" s="6">
        <v>5</v>
      </c>
      <c r="H5" s="6">
        <v>6</v>
      </c>
      <c r="I5" s="6">
        <v>7</v>
      </c>
      <c r="J5" s="6">
        <v>8</v>
      </c>
      <c r="K5" s="6">
        <v>9</v>
      </c>
      <c r="L5" s="6">
        <v>10</v>
      </c>
      <c r="M5" s="6">
        <v>11</v>
      </c>
      <c r="N5" s="7">
        <v>12</v>
      </c>
    </row>
    <row r="6" spans="1:14" ht="16" thickBot="1">
      <c r="B6" s="8"/>
      <c r="C6" s="74"/>
      <c r="D6" s="74"/>
      <c r="E6" s="75"/>
      <c r="F6" s="75"/>
      <c r="G6" s="63"/>
      <c r="H6" s="63"/>
      <c r="I6" s="61" t="s">
        <v>76</v>
      </c>
      <c r="J6" s="61" t="s">
        <v>76</v>
      </c>
      <c r="K6" s="62" t="s">
        <v>91</v>
      </c>
      <c r="L6" s="62" t="s">
        <v>91</v>
      </c>
      <c r="M6" s="63"/>
      <c r="N6" s="63"/>
    </row>
    <row r="7" spans="1:14">
      <c r="B7" s="8" t="s">
        <v>1</v>
      </c>
      <c r="C7" s="76"/>
      <c r="D7" s="77"/>
      <c r="E7" s="78"/>
      <c r="F7" s="77"/>
      <c r="G7" s="12"/>
      <c r="H7" s="12"/>
      <c r="I7" s="9" t="s">
        <v>128</v>
      </c>
      <c r="J7" s="9" t="s">
        <v>7</v>
      </c>
      <c r="K7" s="10" t="s">
        <v>128</v>
      </c>
      <c r="L7" s="11" t="s">
        <v>7</v>
      </c>
      <c r="M7" s="12"/>
      <c r="N7" s="13"/>
    </row>
    <row r="8" spans="1:14">
      <c r="B8" s="8" t="s">
        <v>2</v>
      </c>
      <c r="C8" s="79"/>
      <c r="D8" s="80"/>
      <c r="E8" s="81"/>
      <c r="F8" s="81"/>
      <c r="G8" s="17"/>
      <c r="H8" s="17"/>
      <c r="I8" s="18" t="s">
        <v>129</v>
      </c>
      <c r="J8" s="15" t="s">
        <v>136</v>
      </c>
      <c r="K8" s="16" t="s">
        <v>129</v>
      </c>
      <c r="L8" s="16" t="s">
        <v>136</v>
      </c>
      <c r="M8" s="17"/>
      <c r="N8" s="19"/>
    </row>
    <row r="9" spans="1:14">
      <c r="B9" s="8" t="s">
        <v>3</v>
      </c>
      <c r="C9" s="79"/>
      <c r="D9" s="80"/>
      <c r="E9" s="81"/>
      <c r="F9" s="81"/>
      <c r="G9" s="17"/>
      <c r="H9" s="17"/>
      <c r="I9" s="18" t="s">
        <v>130</v>
      </c>
      <c r="J9" s="15" t="s">
        <v>137</v>
      </c>
      <c r="K9" s="16" t="s">
        <v>130</v>
      </c>
      <c r="L9" s="16" t="s">
        <v>137</v>
      </c>
      <c r="M9" s="17"/>
      <c r="N9" s="19"/>
    </row>
    <row r="10" spans="1:14">
      <c r="B10" s="8" t="s">
        <v>4</v>
      </c>
      <c r="C10" s="79"/>
      <c r="D10" s="80"/>
      <c r="E10" s="81"/>
      <c r="F10" s="81"/>
      <c r="G10" s="17"/>
      <c r="H10" s="17"/>
      <c r="I10" s="18" t="s">
        <v>131</v>
      </c>
      <c r="J10" s="15" t="s">
        <v>138</v>
      </c>
      <c r="K10" s="16" t="s">
        <v>131</v>
      </c>
      <c r="L10" s="16" t="s">
        <v>138</v>
      </c>
      <c r="M10" s="17"/>
      <c r="N10" s="19"/>
    </row>
    <row r="11" spans="1:14">
      <c r="B11" s="8" t="s">
        <v>5</v>
      </c>
      <c r="C11" s="79"/>
      <c r="D11" s="80"/>
      <c r="E11" s="81"/>
      <c r="F11" s="81"/>
      <c r="G11" s="17"/>
      <c r="H11" s="17"/>
      <c r="I11" s="18" t="s">
        <v>132</v>
      </c>
      <c r="J11" s="15" t="s">
        <v>139</v>
      </c>
      <c r="K11" s="16" t="s">
        <v>132</v>
      </c>
      <c r="L11" s="16" t="s">
        <v>139</v>
      </c>
      <c r="M11" s="17"/>
      <c r="N11" s="19"/>
    </row>
    <row r="12" spans="1:14">
      <c r="B12" s="8" t="s">
        <v>6</v>
      </c>
      <c r="C12" s="79"/>
      <c r="D12" s="80"/>
      <c r="E12" s="81"/>
      <c r="F12" s="81"/>
      <c r="G12" s="17"/>
      <c r="H12" s="17"/>
      <c r="I12" s="18" t="s">
        <v>133</v>
      </c>
      <c r="J12" s="15" t="s">
        <v>140</v>
      </c>
      <c r="K12" s="16" t="s">
        <v>133</v>
      </c>
      <c r="L12" s="16" t="s">
        <v>140</v>
      </c>
      <c r="M12" s="17"/>
      <c r="N12" s="19"/>
    </row>
    <row r="13" spans="1:14">
      <c r="B13" s="8" t="s">
        <v>8</v>
      </c>
      <c r="C13" s="79"/>
      <c r="D13" s="80"/>
      <c r="E13" s="81"/>
      <c r="F13" s="81"/>
      <c r="G13" s="17"/>
      <c r="H13" s="17"/>
      <c r="I13" s="18" t="s">
        <v>134</v>
      </c>
      <c r="J13" s="15" t="s">
        <v>141</v>
      </c>
      <c r="K13" s="16" t="s">
        <v>134</v>
      </c>
      <c r="L13" s="16" t="s">
        <v>141</v>
      </c>
      <c r="M13" s="17"/>
      <c r="N13" s="19"/>
    </row>
    <row r="14" spans="1:14" ht="16" thickBot="1">
      <c r="B14" s="20" t="s">
        <v>9</v>
      </c>
      <c r="C14" s="82"/>
      <c r="D14" s="83"/>
      <c r="E14" s="84"/>
      <c r="F14" s="83"/>
      <c r="G14" s="25"/>
      <c r="H14" s="25"/>
      <c r="I14" s="22" t="s">
        <v>135</v>
      </c>
      <c r="J14" s="22" t="s">
        <v>90</v>
      </c>
      <c r="K14" s="23" t="s">
        <v>135</v>
      </c>
      <c r="L14" s="24" t="s">
        <v>90</v>
      </c>
      <c r="M14" s="25"/>
      <c r="N14" s="26"/>
    </row>
    <row r="15" spans="1:14">
      <c r="C15" s="27"/>
      <c r="D15" s="27"/>
      <c r="E15" s="27"/>
      <c r="F15" s="27"/>
    </row>
    <row r="16" spans="1:14">
      <c r="B16" s="28" t="s">
        <v>94</v>
      </c>
      <c r="C16" s="27"/>
      <c r="D16" s="27"/>
      <c r="E16" s="27"/>
    </row>
    <row r="17" spans="2:20">
      <c r="C17" s="27"/>
      <c r="E17" s="27"/>
      <c r="F17" s="27"/>
    </row>
    <row r="18" spans="2:20" hidden="1">
      <c r="B18" s="5" t="s">
        <v>0</v>
      </c>
      <c r="C18" s="29">
        <v>1</v>
      </c>
      <c r="D18" s="29">
        <v>2</v>
      </c>
      <c r="E18" s="29">
        <v>3</v>
      </c>
      <c r="F18" s="29">
        <v>4</v>
      </c>
      <c r="G18" s="6">
        <v>5</v>
      </c>
      <c r="H18" s="6">
        <v>6</v>
      </c>
      <c r="I18" s="6">
        <v>7</v>
      </c>
      <c r="J18" s="6">
        <v>8</v>
      </c>
      <c r="K18" s="6">
        <v>9</v>
      </c>
      <c r="L18" s="6">
        <v>10</v>
      </c>
      <c r="M18" s="6">
        <v>11</v>
      </c>
      <c r="N18" s="7">
        <v>12</v>
      </c>
    </row>
    <row r="19" spans="2:20" hidden="1">
      <c r="B19" s="8"/>
      <c r="C19" s="30" t="s">
        <v>76</v>
      </c>
      <c r="D19" s="31" t="s">
        <v>76</v>
      </c>
      <c r="E19" s="31" t="s">
        <v>76</v>
      </c>
      <c r="F19" s="32" t="s">
        <v>76</v>
      </c>
      <c r="G19" s="31" t="s">
        <v>76</v>
      </c>
      <c r="H19" s="32" t="s">
        <v>76</v>
      </c>
      <c r="I19" s="33" t="s">
        <v>91</v>
      </c>
      <c r="J19" s="10" t="s">
        <v>91</v>
      </c>
      <c r="K19" s="10" t="s">
        <v>91</v>
      </c>
      <c r="L19" s="10" t="s">
        <v>91</v>
      </c>
      <c r="M19" s="10" t="s">
        <v>91</v>
      </c>
      <c r="N19" s="34" t="s">
        <v>91</v>
      </c>
      <c r="P19" s="1" t="str">
        <f>CONCATENATE(E20, "-5b")</f>
        <v>A08-8b-5b</v>
      </c>
      <c r="Q19" s="1" t="str">
        <f>CONCATENATE(F20, "-5b")</f>
        <v>NTC-8b-5b</v>
      </c>
      <c r="S19" s="33" t="s">
        <v>91</v>
      </c>
      <c r="T19" s="34" t="s">
        <v>91</v>
      </c>
    </row>
    <row r="20" spans="2:20" hidden="1">
      <c r="B20" s="8" t="s">
        <v>1</v>
      </c>
      <c r="C20" s="14" t="s">
        <v>95</v>
      </c>
      <c r="D20" s="18" t="s">
        <v>96</v>
      </c>
      <c r="E20" s="18" t="s">
        <v>97</v>
      </c>
      <c r="F20" s="35" t="s">
        <v>98</v>
      </c>
      <c r="G20" s="18" t="s">
        <v>99</v>
      </c>
      <c r="H20" s="35" t="s">
        <v>7</v>
      </c>
      <c r="I20" s="36" t="s">
        <v>95</v>
      </c>
      <c r="J20" s="37" t="s">
        <v>96</v>
      </c>
      <c r="K20" s="16" t="s">
        <v>97</v>
      </c>
      <c r="L20" s="37" t="s">
        <v>98</v>
      </c>
      <c r="M20" s="16" t="s">
        <v>99</v>
      </c>
      <c r="N20" s="38" t="s">
        <v>7</v>
      </c>
      <c r="P20" s="1" t="str">
        <f t="shared" ref="P20:Q27" si="0">CONCATENATE(E21, "-5b")</f>
        <v>B08-8b-5b</v>
      </c>
      <c r="Q20" s="1" t="str">
        <f t="shared" si="0"/>
        <v>A08-8b-5b</v>
      </c>
      <c r="S20" s="39" t="s">
        <v>75</v>
      </c>
      <c r="T20" s="38" t="s">
        <v>7</v>
      </c>
    </row>
    <row r="21" spans="2:20" hidden="1">
      <c r="B21" s="8" t="s">
        <v>2</v>
      </c>
      <c r="C21" s="14" t="s">
        <v>100</v>
      </c>
      <c r="D21" s="18" t="s">
        <v>95</v>
      </c>
      <c r="E21" s="18" t="s">
        <v>101</v>
      </c>
      <c r="F21" s="35" t="s">
        <v>97</v>
      </c>
      <c r="G21" s="18" t="s">
        <v>99</v>
      </c>
      <c r="H21" s="35" t="s">
        <v>99</v>
      </c>
      <c r="I21" s="36" t="s">
        <v>100</v>
      </c>
      <c r="J21" s="16" t="s">
        <v>95</v>
      </c>
      <c r="K21" s="16" t="s">
        <v>101</v>
      </c>
      <c r="L21" s="16" t="s">
        <v>97</v>
      </c>
      <c r="M21" s="16" t="s">
        <v>99</v>
      </c>
      <c r="N21" s="40" t="s">
        <v>99</v>
      </c>
      <c r="P21" s="1" t="str">
        <f t="shared" si="0"/>
        <v>C08-8b-5b</v>
      </c>
      <c r="Q21" s="1" t="str">
        <f t="shared" si="0"/>
        <v>B08-8b-5b</v>
      </c>
      <c r="S21" s="39" t="s">
        <v>77</v>
      </c>
      <c r="T21" s="38" t="s">
        <v>84</v>
      </c>
    </row>
    <row r="22" spans="2:20" hidden="1">
      <c r="B22" s="8" t="s">
        <v>3</v>
      </c>
      <c r="C22" s="14" t="s">
        <v>102</v>
      </c>
      <c r="D22" s="18" t="s">
        <v>100</v>
      </c>
      <c r="E22" s="18" t="s">
        <v>103</v>
      </c>
      <c r="F22" s="35" t="s">
        <v>101</v>
      </c>
      <c r="G22" s="18" t="s">
        <v>99</v>
      </c>
      <c r="H22" s="35" t="s">
        <v>99</v>
      </c>
      <c r="I22" s="36" t="s">
        <v>102</v>
      </c>
      <c r="J22" s="16" t="s">
        <v>100</v>
      </c>
      <c r="K22" s="16" t="s">
        <v>103</v>
      </c>
      <c r="L22" s="16" t="s">
        <v>101</v>
      </c>
      <c r="M22" s="16" t="s">
        <v>99</v>
      </c>
      <c r="N22" s="40" t="s">
        <v>99</v>
      </c>
      <c r="P22" s="1" t="str">
        <f t="shared" si="0"/>
        <v>D08-8b-5b</v>
      </c>
      <c r="Q22" s="1" t="str">
        <f t="shared" si="0"/>
        <v>C08-8b-5b</v>
      </c>
      <c r="S22" s="39" t="s">
        <v>78</v>
      </c>
      <c r="T22" s="38" t="s">
        <v>85</v>
      </c>
    </row>
    <row r="23" spans="2:20" hidden="1">
      <c r="B23" s="8" t="s">
        <v>4</v>
      </c>
      <c r="C23" s="14" t="s">
        <v>104</v>
      </c>
      <c r="D23" s="18" t="s">
        <v>102</v>
      </c>
      <c r="E23" s="18" t="s">
        <v>105</v>
      </c>
      <c r="F23" s="35" t="s">
        <v>103</v>
      </c>
      <c r="G23" s="18" t="s">
        <v>99</v>
      </c>
      <c r="H23" s="35" t="s">
        <v>99</v>
      </c>
      <c r="I23" s="36" t="s">
        <v>104</v>
      </c>
      <c r="J23" s="16" t="s">
        <v>102</v>
      </c>
      <c r="K23" s="16" t="s">
        <v>105</v>
      </c>
      <c r="L23" s="16" t="s">
        <v>103</v>
      </c>
      <c r="M23" s="16" t="s">
        <v>99</v>
      </c>
      <c r="N23" s="40" t="s">
        <v>99</v>
      </c>
      <c r="P23" s="1" t="str">
        <f t="shared" si="0"/>
        <v>E08-8b-5b</v>
      </c>
      <c r="Q23" s="1" t="str">
        <f t="shared" si="0"/>
        <v>D08-8b-5b</v>
      </c>
      <c r="S23" s="39" t="s">
        <v>79</v>
      </c>
      <c r="T23" s="38" t="s">
        <v>86</v>
      </c>
    </row>
    <row r="24" spans="2:20" hidden="1">
      <c r="B24" s="8" t="s">
        <v>5</v>
      </c>
      <c r="C24" s="14" t="s">
        <v>106</v>
      </c>
      <c r="D24" s="18" t="s">
        <v>104</v>
      </c>
      <c r="E24" s="18" t="s">
        <v>107</v>
      </c>
      <c r="F24" s="35" t="s">
        <v>105</v>
      </c>
      <c r="G24" s="18" t="s">
        <v>99</v>
      </c>
      <c r="H24" s="35" t="s">
        <v>99</v>
      </c>
      <c r="I24" s="36" t="s">
        <v>106</v>
      </c>
      <c r="J24" s="16" t="s">
        <v>104</v>
      </c>
      <c r="K24" s="16" t="s">
        <v>107</v>
      </c>
      <c r="L24" s="16" t="s">
        <v>105</v>
      </c>
      <c r="M24" s="16" t="s">
        <v>99</v>
      </c>
      <c r="N24" s="40" t="s">
        <v>99</v>
      </c>
      <c r="P24" s="1" t="str">
        <f t="shared" si="0"/>
        <v>F08-8b-5b</v>
      </c>
      <c r="Q24" s="1" t="str">
        <f t="shared" si="0"/>
        <v>E08-8b-5b</v>
      </c>
      <c r="S24" s="39" t="s">
        <v>80</v>
      </c>
      <c r="T24" s="38" t="s">
        <v>87</v>
      </c>
    </row>
    <row r="25" spans="2:20" hidden="1">
      <c r="B25" s="8" t="s">
        <v>6</v>
      </c>
      <c r="C25" s="14" t="s">
        <v>108</v>
      </c>
      <c r="D25" s="18" t="s">
        <v>106</v>
      </c>
      <c r="E25" s="18" t="s">
        <v>109</v>
      </c>
      <c r="F25" s="35" t="s">
        <v>107</v>
      </c>
      <c r="G25" s="18" t="s">
        <v>99</v>
      </c>
      <c r="H25" s="35" t="s">
        <v>99</v>
      </c>
      <c r="I25" s="36" t="s">
        <v>108</v>
      </c>
      <c r="J25" s="16" t="s">
        <v>106</v>
      </c>
      <c r="K25" s="16" t="s">
        <v>109</v>
      </c>
      <c r="L25" s="16" t="s">
        <v>107</v>
      </c>
      <c r="M25" s="16" t="s">
        <v>99</v>
      </c>
      <c r="N25" s="40" t="s">
        <v>99</v>
      </c>
      <c r="P25" s="1" t="str">
        <f t="shared" si="0"/>
        <v>G08-8b-5b</v>
      </c>
      <c r="Q25" s="1" t="str">
        <f t="shared" si="0"/>
        <v>F08-8b-5b</v>
      </c>
      <c r="S25" s="39" t="s">
        <v>81</v>
      </c>
      <c r="T25" s="38" t="s">
        <v>88</v>
      </c>
    </row>
    <row r="26" spans="2:20" hidden="1">
      <c r="B26" s="8" t="s">
        <v>8</v>
      </c>
      <c r="C26" s="14" t="s">
        <v>110</v>
      </c>
      <c r="D26" s="18" t="s">
        <v>108</v>
      </c>
      <c r="E26" s="18" t="s">
        <v>111</v>
      </c>
      <c r="F26" s="35" t="s">
        <v>109</v>
      </c>
      <c r="G26" s="18" t="s">
        <v>99</v>
      </c>
      <c r="H26" s="35" t="s">
        <v>99</v>
      </c>
      <c r="I26" s="36" t="s">
        <v>110</v>
      </c>
      <c r="J26" s="16" t="s">
        <v>108</v>
      </c>
      <c r="K26" s="16" t="s">
        <v>111</v>
      </c>
      <c r="L26" s="16" t="s">
        <v>109</v>
      </c>
      <c r="M26" s="16" t="s">
        <v>99</v>
      </c>
      <c r="N26" s="40" t="s">
        <v>99</v>
      </c>
      <c r="P26" s="1" t="str">
        <f t="shared" si="0"/>
        <v>H08-8b-5b</v>
      </c>
      <c r="Q26" s="1" t="str">
        <f t="shared" si="0"/>
        <v>Positive Control-8b-5b</v>
      </c>
      <c r="S26" s="39" t="s">
        <v>82</v>
      </c>
      <c r="T26" s="38" t="s">
        <v>89</v>
      </c>
    </row>
    <row r="27" spans="2:20" ht="16" hidden="1" thickBot="1">
      <c r="B27" s="20" t="s">
        <v>9</v>
      </c>
      <c r="C27" s="21" t="s">
        <v>112</v>
      </c>
      <c r="D27" s="22" t="s">
        <v>113</v>
      </c>
      <c r="E27" s="22" t="s">
        <v>114</v>
      </c>
      <c r="F27" s="41" t="s">
        <v>115</v>
      </c>
      <c r="G27" s="22" t="s">
        <v>99</v>
      </c>
      <c r="H27" s="41" t="s">
        <v>90</v>
      </c>
      <c r="I27" s="42" t="s">
        <v>112</v>
      </c>
      <c r="J27" s="24" t="s">
        <v>113</v>
      </c>
      <c r="K27" s="23" t="s">
        <v>114</v>
      </c>
      <c r="L27" s="24" t="s">
        <v>115</v>
      </c>
      <c r="M27" s="23" t="s">
        <v>99</v>
      </c>
      <c r="N27" s="43" t="s">
        <v>90</v>
      </c>
      <c r="P27" s="1" t="str">
        <f t="shared" si="0"/>
        <v>-5b</v>
      </c>
      <c r="Q27" s="1" t="str">
        <f t="shared" si="0"/>
        <v>-5b</v>
      </c>
      <c r="S27" s="44" t="s">
        <v>83</v>
      </c>
      <c r="T27" s="43" t="s">
        <v>90</v>
      </c>
    </row>
    <row r="28" spans="2:20" ht="16" thickBot="1"/>
    <row r="29" spans="2:20" ht="16" thickBot="1">
      <c r="B29" s="45"/>
      <c r="C29" s="46" t="s">
        <v>116</v>
      </c>
      <c r="D29" s="47"/>
      <c r="E29" s="48"/>
      <c r="F29" s="49"/>
      <c r="G29" s="49"/>
      <c r="H29" s="94"/>
      <c r="I29" s="94"/>
      <c r="J29" s="49"/>
      <c r="K29" s="49"/>
      <c r="L29" s="49"/>
      <c r="M29" s="49"/>
      <c r="N29" s="49"/>
    </row>
    <row r="30" spans="2:20">
      <c r="B30" s="5"/>
      <c r="C30" s="50" t="s">
        <v>10</v>
      </c>
      <c r="D30" s="51">
        <v>18</v>
      </c>
      <c r="E30" s="52"/>
      <c r="F30" s="53"/>
      <c r="G30" s="53"/>
      <c r="H30" s="92"/>
      <c r="I30" s="92"/>
      <c r="J30" s="53"/>
      <c r="K30" s="53"/>
      <c r="L30" s="53"/>
      <c r="M30" s="53"/>
      <c r="N30" s="53"/>
    </row>
    <row r="31" spans="2:20">
      <c r="B31" s="54" t="s">
        <v>11</v>
      </c>
      <c r="C31" s="55">
        <v>5</v>
      </c>
      <c r="D31" s="51">
        <f>(C31*$D$30) * 1.1</f>
        <v>99.000000000000014</v>
      </c>
      <c r="E31" s="52"/>
      <c r="F31" s="53"/>
      <c r="G31" s="53"/>
      <c r="H31" s="92"/>
      <c r="I31" s="92"/>
      <c r="J31" s="53"/>
      <c r="K31" s="53"/>
      <c r="L31" s="53"/>
      <c r="M31" s="53"/>
      <c r="N31" s="53"/>
    </row>
    <row r="32" spans="2:20">
      <c r="B32" s="54" t="s">
        <v>12</v>
      </c>
      <c r="C32" s="55">
        <v>2</v>
      </c>
      <c r="D32" s="51">
        <f>(C32*$D$30) * 1.1</f>
        <v>39.6</v>
      </c>
      <c r="E32" s="52"/>
      <c r="F32" s="53"/>
      <c r="G32" s="53"/>
      <c r="H32" s="91"/>
      <c r="I32" s="91"/>
      <c r="J32" s="53"/>
      <c r="K32" s="53"/>
      <c r="L32" s="53"/>
      <c r="M32" s="53"/>
      <c r="N32" s="53"/>
    </row>
    <row r="33" spans="2:14">
      <c r="B33" s="54" t="s">
        <v>13</v>
      </c>
      <c r="C33" s="55">
        <v>1</v>
      </c>
      <c r="D33" s="51">
        <f>(C33*$D$30) * 1.1</f>
        <v>19.8</v>
      </c>
      <c r="E33" s="52"/>
      <c r="F33" s="53"/>
      <c r="G33" s="53"/>
      <c r="H33" s="92"/>
      <c r="I33" s="92"/>
      <c r="J33" s="53"/>
      <c r="K33" s="53"/>
      <c r="L33" s="49"/>
      <c r="M33" s="49"/>
      <c r="N33" s="49"/>
    </row>
    <row r="34" spans="2:14">
      <c r="B34" s="54" t="s">
        <v>14</v>
      </c>
      <c r="C34" s="55">
        <v>2</v>
      </c>
      <c r="D34" s="51">
        <f>(C34*$D$30) * 1.1</f>
        <v>39.6</v>
      </c>
      <c r="E34" s="52"/>
      <c r="F34" s="53"/>
      <c r="G34" s="53"/>
      <c r="H34" s="53"/>
      <c r="I34" s="53"/>
      <c r="J34" s="53"/>
      <c r="K34" s="53"/>
      <c r="L34" s="49"/>
      <c r="M34" s="49"/>
      <c r="N34" s="49"/>
    </row>
    <row r="35" spans="2:14">
      <c r="B35" s="54" t="s">
        <v>15</v>
      </c>
      <c r="C35" s="55">
        <v>5</v>
      </c>
      <c r="D35" s="51">
        <f>(C35*$D$30) * 1.1</f>
        <v>99.000000000000014</v>
      </c>
      <c r="E35" s="52"/>
      <c r="F35" s="53"/>
      <c r="G35" s="53"/>
      <c r="H35" s="53"/>
      <c r="I35" s="53"/>
      <c r="J35" s="53"/>
      <c r="K35" s="53"/>
      <c r="L35" s="49"/>
      <c r="M35" s="49"/>
      <c r="N35" s="49"/>
    </row>
    <row r="36" spans="2:14">
      <c r="B36" s="54" t="s">
        <v>17</v>
      </c>
      <c r="C36" s="55">
        <v>5</v>
      </c>
      <c r="D36" s="56"/>
      <c r="E36" s="52"/>
      <c r="F36" s="53"/>
      <c r="G36" s="53"/>
      <c r="H36" s="53"/>
      <c r="I36" s="53"/>
      <c r="J36" s="53"/>
      <c r="K36" s="53"/>
      <c r="L36" s="49"/>
      <c r="M36" s="49"/>
      <c r="N36" s="49"/>
    </row>
    <row r="37" spans="2:14" ht="16" thickBot="1">
      <c r="B37" s="57" t="s">
        <v>16</v>
      </c>
      <c r="C37" s="58">
        <v>20</v>
      </c>
      <c r="D37" s="59">
        <f>SUM(D31:D35)</f>
        <v>297.00000000000006</v>
      </c>
      <c r="E37" s="60">
        <f>(D37/8) * 0.95</f>
        <v>35.268750000000004</v>
      </c>
      <c r="F37" s="53"/>
      <c r="G37" s="53"/>
      <c r="H37" s="53"/>
      <c r="I37" s="53"/>
      <c r="J37" s="53"/>
      <c r="K37" s="53"/>
      <c r="L37" s="49"/>
      <c r="M37" s="49"/>
      <c r="N37" s="49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topLeftCell="A28" workbookViewId="0">
      <selection activeCell="B40" sqref="B40"/>
    </sheetView>
  </sheetViews>
  <sheetFormatPr defaultColWidth="10.6640625" defaultRowHeight="15.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90022C45-E76F-4840-9428-6E7C96BA9DC9}"/>
</file>

<file path=customXml/itemProps2.xml><?xml version="1.0" encoding="utf-8"?>
<ds:datastoreItem xmlns:ds="http://schemas.openxmlformats.org/officeDocument/2006/customXml" ds:itemID="{800A0444-3C1F-4A8B-8664-E4316E27AB64}"/>
</file>

<file path=customXml/itemProps3.xml><?xml version="1.0" encoding="utf-8"?>
<ds:datastoreItem xmlns:ds="http://schemas.openxmlformats.org/officeDocument/2006/customXml" ds:itemID="{F0ADE5DE-A167-45D6-8A7A-3DB75CBF763A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Results N2 N1 "Regular" samples</vt:lpstr>
      <vt:lpstr>Results N2 N1 "Regular" sam (2)</vt:lpstr>
      <vt:lpstr>Regular N1 N2 ddPCR data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2021-11-30T19:35:36Z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